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76B" lockStructure="1"/>
  <bookViews>
    <workbookView windowWidth="23145" windowHeight="12255" tabRatio="957" firstSheet="5" activeTab="19"/>
  </bookViews>
  <sheets>
    <sheet name="汇总" sheetId="26" state="hidden" r:id="rId1"/>
    <sheet name="配件单价" sheetId="25" state="hidden" r:id="rId2"/>
    <sheet name="辅助表" sheetId="23" state="hidden" r:id="rId3"/>
    <sheet name="315-134" sheetId="1" r:id="rId4"/>
    <sheet name="355-134" sheetId="5" r:id="rId5"/>
    <sheet name="400-134" sheetId="6" r:id="rId6"/>
    <sheet name="450-134 " sheetId="7" r:id="rId7"/>
    <sheet name="500-134" sheetId="8" r:id="rId8"/>
    <sheet name="500-191&amp;209" sheetId="24" r:id="rId9"/>
    <sheet name="560-134" sheetId="13" r:id="rId10"/>
    <sheet name="560-191&amp;209" sheetId="12" r:id="rId11"/>
    <sheet name="630-134 " sheetId="14" r:id="rId12"/>
    <sheet name="630-290&amp;209 " sheetId="15" r:id="rId13"/>
    <sheet name="710-6&amp;9" sheetId="11" r:id="rId14"/>
    <sheet name="800-6&amp;9&amp;12" sheetId="16" r:id="rId15"/>
    <sheet name="900-290 " sheetId="17" r:id="rId16"/>
    <sheet name="1000-290  " sheetId="18" r:id="rId17"/>
    <sheet name="1120-290 " sheetId="19" r:id="rId18"/>
    <sheet name="1120-384" sheetId="20" r:id="rId19"/>
    <sheet name="1250-384" sheetId="21" r:id="rId20"/>
    <sheet name="汇总（旧）" sheetId="22" state="hidden" r:id="rId21"/>
  </sheets>
  <definedNames>
    <definedName name="_xlnm._FilterDatabase" localSheetId="7" hidden="1">'500-134'!$A$3:$S$26</definedName>
    <definedName name="_xlnm._FilterDatabase" localSheetId="9" hidden="1">'560-134'!$A$3:$S$26</definedName>
    <definedName name="_xlnm._FilterDatabase" localSheetId="20" hidden="1">'汇总（旧）'!$A$2:$M$231</definedName>
    <definedName name="_xlnm._FilterDatabase" localSheetId="3" hidden="1">'315-134'!$A$2:$S$26</definedName>
    <definedName name="_xlnm._FilterDatabase" localSheetId="2" hidden="1">辅助表!$A$2:$G$60</definedName>
    <definedName name="_xlnm._FilterDatabase" localSheetId="4" hidden="1">'355-134'!$A$2:$S$38</definedName>
    <definedName name="_xlnm._FilterDatabase" localSheetId="5" hidden="1">'400-134'!$A$3:$S$46</definedName>
    <definedName name="_xlnm._FilterDatabase" localSheetId="6" hidden="1">'450-134 '!$A$3:$S$50</definedName>
    <definedName name="_xlnm._FilterDatabase" localSheetId="8" hidden="1">'500-191&amp;209'!$A$3:$S$34</definedName>
    <definedName name="_xlnm._FilterDatabase" localSheetId="10" hidden="1">'560-191&amp;209'!$A$3:$S$42</definedName>
    <definedName name="_xlnm._FilterDatabase" localSheetId="11" hidden="1">'630-134 '!#REF!</definedName>
    <definedName name="_xlnm._FilterDatabase" localSheetId="12" hidden="1">'630-290&amp;209 '!$A$3:$S$34</definedName>
    <definedName name="_xlnm._FilterDatabase" localSheetId="13" hidden="1">'710-6&amp;9'!$A$3:$S$42</definedName>
    <definedName name="_xlnm._FilterDatabase" localSheetId="14" hidden="1">'800-6&amp;9&amp;12'!$A$3:$AD$42</definedName>
    <definedName name="_xlnm._FilterDatabase" localSheetId="15" hidden="1">'900-290 '!#REF!</definedName>
    <definedName name="_xlnm._FilterDatabase" localSheetId="16" hidden="1">'1000-290  '!$A$3:$S$50</definedName>
    <definedName name="_xlnm._FilterDatabase" localSheetId="17" hidden="1">'1120-290 '!$A$2:$I$42</definedName>
    <definedName name="_xlnm._FilterDatabase" localSheetId="18" hidden="1">'1120-384'!$A$3:$I$50</definedName>
    <definedName name="_xlnm._FilterDatabase" localSheetId="19" hidden="1">'1250-384'!$A$3:$S$50</definedName>
    <definedName name="_xlnm._FilterDatabase" localSheetId="0" hidden="1">汇总!$A$3:$Z$227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<sst xmlns="http://schemas.openxmlformats.org/spreadsheetml/2006/main" count="1971" uniqueCount="189">
  <si>
    <t>型号</t>
  </si>
  <si>
    <t>轮毂</t>
  </si>
  <si>
    <t>叶片数</t>
  </si>
  <si>
    <t>叶片型号</t>
  </si>
  <si>
    <t>极数</t>
  </si>
  <si>
    <t>功率</t>
  </si>
  <si>
    <t>电机</t>
  </si>
  <si>
    <t>电机座号</t>
  </si>
  <si>
    <t>轴径</t>
  </si>
  <si>
    <t>轮毂
(槽数*止口*外径-孔距)</t>
  </si>
  <si>
    <t>轴盘
（孔径*止口-孔距）</t>
  </si>
  <si>
    <t>轮毂单价</t>
  </si>
  <si>
    <t>轴盘单价</t>
  </si>
  <si>
    <t>叶片单价</t>
  </si>
  <si>
    <t>叶轮人工</t>
  </si>
  <si>
    <t>叶轮合计</t>
  </si>
  <si>
    <t>风筒单价</t>
  </si>
  <si>
    <t>机脚单价</t>
  </si>
  <si>
    <t>圆法兰单价</t>
  </si>
  <si>
    <t>防护网
单价</t>
  </si>
  <si>
    <t>电机
单价</t>
  </si>
  <si>
    <t>喷涂</t>
  </si>
  <si>
    <t>热浸锌</t>
  </si>
  <si>
    <t>P3H</t>
  </si>
  <si>
    <t>8H*40*140-D56</t>
  </si>
  <si>
    <t>11*40-D56</t>
  </si>
  <si>
    <t>14*40-D56</t>
  </si>
  <si>
    <t>19*40-D56</t>
  </si>
  <si>
    <t>24*40-D56</t>
  </si>
  <si>
    <t>28*40-D56</t>
  </si>
  <si>
    <t>无法配套，考虑取消</t>
  </si>
  <si>
    <t>P4Z</t>
  </si>
  <si>
    <t>6Z*75*180-D90</t>
  </si>
  <si>
    <t>19*75-D90</t>
  </si>
  <si>
    <t>24*75-D90</t>
  </si>
  <si>
    <t>28*75-D90</t>
  </si>
  <si>
    <t>38*75-D90</t>
  </si>
  <si>
    <t>9Z*75*210-D90</t>
  </si>
  <si>
    <t>42*75-D90</t>
  </si>
  <si>
    <t>12Z*75*285-D90</t>
  </si>
  <si>
    <t>48*75-D90</t>
  </si>
  <si>
    <t>P5Z</t>
  </si>
  <si>
    <t>12Z*90*285-D130</t>
  </si>
  <si>
    <t>55*90-D130</t>
  </si>
  <si>
    <t>16Z*75*380-D90</t>
  </si>
  <si>
    <t>16Z*90*380-D130</t>
  </si>
  <si>
    <t>名称</t>
  </si>
  <si>
    <t>进价</t>
  </si>
  <si>
    <t>销售价</t>
  </si>
  <si>
    <t>美金</t>
  </si>
  <si>
    <t>机号</t>
  </si>
  <si>
    <t>叶轮
安装人工</t>
  </si>
  <si>
    <t>电机
安装人工</t>
  </si>
  <si>
    <t>防护网规格</t>
  </si>
  <si>
    <t>电机功率</t>
  </si>
  <si>
    <t>电机进价</t>
  </si>
  <si>
    <t>电机出厂</t>
  </si>
  <si>
    <t>电机销售</t>
  </si>
  <si>
    <t>销售美金</t>
  </si>
  <si>
    <t>2-0.75kW</t>
  </si>
  <si>
    <t>2-1.1kW</t>
  </si>
  <si>
    <t>2-1.5kW</t>
  </si>
  <si>
    <t>6H盘(带轴套14)</t>
  </si>
  <si>
    <t>2-2.2kW</t>
  </si>
  <si>
    <t>6H盘(带轴套19)</t>
  </si>
  <si>
    <t>2-3kW</t>
  </si>
  <si>
    <t>2-4kW</t>
  </si>
  <si>
    <t>10H*75*170-D90</t>
  </si>
  <si>
    <t>2-5.5kW</t>
  </si>
  <si>
    <t>2-7.5kW</t>
  </si>
  <si>
    <t>7Z*75*195-D90</t>
  </si>
  <si>
    <t>2-11kW</t>
  </si>
  <si>
    <t>2-15kW</t>
  </si>
  <si>
    <t>8Z*75*275-D90</t>
  </si>
  <si>
    <t>2-18.5kW</t>
  </si>
  <si>
    <t>2-22kW</t>
  </si>
  <si>
    <t>2-30kW</t>
  </si>
  <si>
    <t>4-0.55kW</t>
  </si>
  <si>
    <t>4-0.75kW</t>
  </si>
  <si>
    <t>4-1.1kW</t>
  </si>
  <si>
    <t>4-1.5kW</t>
  </si>
  <si>
    <t>4-2.2kW</t>
  </si>
  <si>
    <t>4-3kW</t>
  </si>
  <si>
    <t>4-4kW</t>
  </si>
  <si>
    <t>4-5.5kW</t>
  </si>
  <si>
    <t>4-7.5kW</t>
  </si>
  <si>
    <t>4-11kW</t>
  </si>
  <si>
    <t>4-15kW</t>
  </si>
  <si>
    <t>4-18.5kW</t>
  </si>
  <si>
    <t>4-22kW</t>
  </si>
  <si>
    <t>4-30kW</t>
  </si>
  <si>
    <t>60*90-D130</t>
  </si>
  <si>
    <t>4-37kW</t>
  </si>
  <si>
    <t>65*90-D130</t>
  </si>
  <si>
    <t>4-45kW</t>
  </si>
  <si>
    <t>4-55kW</t>
  </si>
  <si>
    <t>4-75kW</t>
  </si>
  <si>
    <t>6-0.55kW</t>
  </si>
  <si>
    <t>6-0.75kW</t>
  </si>
  <si>
    <t>6-1.1kW</t>
  </si>
  <si>
    <t>6-1.5kW</t>
  </si>
  <si>
    <t>6-2.2kW</t>
  </si>
  <si>
    <t>6-3kW</t>
  </si>
  <si>
    <t>6-4kW</t>
  </si>
  <si>
    <t>6-5.5kW</t>
  </si>
  <si>
    <t>6-7.5kW</t>
  </si>
  <si>
    <t>6-11kW</t>
  </si>
  <si>
    <t>6-15kW</t>
  </si>
  <si>
    <t>6-18.5kW</t>
  </si>
  <si>
    <t>6-22kW</t>
  </si>
  <si>
    <t>6-30kW</t>
  </si>
  <si>
    <t>6-37kW</t>
  </si>
  <si>
    <t>6-45kW</t>
  </si>
  <si>
    <t>6-55kW</t>
  </si>
  <si>
    <t>6-75kW</t>
  </si>
  <si>
    <t>极数-功率</t>
  </si>
  <si>
    <t>2-0.55kW</t>
  </si>
  <si>
    <t>90S</t>
  </si>
  <si>
    <t>90L</t>
  </si>
  <si>
    <t>100L</t>
  </si>
  <si>
    <t>112M</t>
  </si>
  <si>
    <t>132S</t>
  </si>
  <si>
    <t>160M</t>
  </si>
  <si>
    <t>160L</t>
  </si>
  <si>
    <t>180M</t>
  </si>
  <si>
    <t>200L</t>
  </si>
  <si>
    <t>2-37kW</t>
  </si>
  <si>
    <t>225M</t>
  </si>
  <si>
    <t>2-45kW</t>
  </si>
  <si>
    <t>250M</t>
  </si>
  <si>
    <t>2-55kW</t>
  </si>
  <si>
    <t>280S</t>
  </si>
  <si>
    <t>2-75kW</t>
  </si>
  <si>
    <t>4-0.12kW</t>
  </si>
  <si>
    <t>4-0.18kW</t>
  </si>
  <si>
    <t>4-0.25kW</t>
  </si>
  <si>
    <t>4-0.37kW</t>
  </si>
  <si>
    <t>132M</t>
  </si>
  <si>
    <t>180L</t>
  </si>
  <si>
    <t>225S</t>
  </si>
  <si>
    <t>280M</t>
  </si>
  <si>
    <t>315S</t>
  </si>
  <si>
    <t>ABF-315-134-4（4 Blade）</t>
  </si>
  <si>
    <t>ABF-315-134-8（8 Blade）</t>
  </si>
  <si>
    <t>Blade angle
°</t>
  </si>
  <si>
    <t>Impeller speed
r/min</t>
  </si>
  <si>
    <t>Operating point</t>
  </si>
  <si>
    <t>Flow rate
m³/h</t>
  </si>
  <si>
    <t>Full pressure
Pa</t>
  </si>
  <si>
    <t>Efficiency
%</t>
  </si>
  <si>
    <t>Noise
dB(A)</t>
  </si>
  <si>
    <t>Shaft power
kW</t>
  </si>
  <si>
    <t>Motor power
kW</t>
  </si>
  <si>
    <t>ABF-355-134-4（4 Blade）</t>
  </si>
  <si>
    <t>ABF-355-134-8(8 Blade)</t>
  </si>
  <si>
    <t>ABF-400-134-4（4 Blade）</t>
  </si>
  <si>
    <t>ABF-400-134-8(8 Blade)</t>
  </si>
  <si>
    <t>ABF-450-134-4（4 Blade）</t>
  </si>
  <si>
    <t>ABF-450-134-8(8 Blade)</t>
  </si>
  <si>
    <t>ABF-500-134-4（4 Blade）</t>
  </si>
  <si>
    <t>ABF-500-134-8(8 Blade)</t>
  </si>
  <si>
    <t>ABF-500-191-6（6 Blade P4Z）</t>
  </si>
  <si>
    <t>ABF-500-209-9（9 Blade P4Z）</t>
  </si>
  <si>
    <t>ABF-560-134-4（4 Blade）</t>
  </si>
  <si>
    <t>ABF-560-134-8(8 Blade)</t>
  </si>
  <si>
    <t>ABF-560-191-6（6 Blade P4Z）</t>
  </si>
  <si>
    <t>ABF-560-209-9（9 Blade P4Z）</t>
  </si>
  <si>
    <t>ABF-630-134-4（4 Blade）</t>
  </si>
  <si>
    <t>ABF-630-134-8(8 Blade)</t>
  </si>
  <si>
    <t>ABF-630-290-12（12 Blade P4Z）</t>
  </si>
  <si>
    <t>ABF-630-209-9（9 Blade P4Z）</t>
  </si>
  <si>
    <t>ABF-710-191-6（6 Blade P4Z）</t>
  </si>
  <si>
    <t>ABF-710-209-9（9 Blade P4Z）</t>
  </si>
  <si>
    <t>ABF-800-191-6（6 Blade P4Z）</t>
  </si>
  <si>
    <t>ABF-800-209-9（9 Blade P4Z）</t>
  </si>
  <si>
    <t>ABF-800-290-12（12 Blade）</t>
  </si>
  <si>
    <t>声功率级</t>
  </si>
  <si>
    <t>ABF-900-290-6（6 Blade）</t>
  </si>
  <si>
    <t>ABF-900-290-12（12 Blade）</t>
  </si>
  <si>
    <t>ABF-1000-290-6（6 Blade）</t>
  </si>
  <si>
    <t>ABF-1000-290-12（12 Blade）</t>
  </si>
  <si>
    <t>ABF-1120-290-12（12 Blade）</t>
  </si>
  <si>
    <t>ABF-1120-384-16（16 Blade）</t>
  </si>
  <si>
    <t>ABF-1250-384-8（8 Blade）</t>
  </si>
  <si>
    <t>ABF-1250-384-16（16 Blade）</t>
  </si>
  <si>
    <t>可以用3叶或者4叶</t>
  </si>
  <si>
    <t>6叶或者7叶</t>
  </si>
  <si>
    <t>建议6W</t>
  </si>
  <si>
    <t>8叶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</si>
</sst>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\$#,##0;\-\$#,##0"/>
  </numFmts>
  <fonts count="29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0"/>
      <name val="微软雅黑"/>
      <charset val="134"/>
    </font>
    <font>
      <b/>
      <sz val="11"/>
      <color rgb="FFFFFFFF"/>
      <name val="微软雅黑"/>
      <charset val="134"/>
    </font>
    <font>
      <sz val="11"/>
      <color rgb="FF000000"/>
      <name val="微软雅黑"/>
      <charset val="134"/>
    </font>
    <font>
      <b/>
      <sz val="16"/>
      <color theme="1"/>
      <name val="微软雅黑"/>
      <charset val="134"/>
    </font>
    <font>
      <b/>
      <sz val="11"/>
      <color theme="1"/>
      <name val="微软雅黑"/>
      <charset val="134"/>
    </font>
    <font>
      <sz val="13"/>
      <name val="黑体"/>
      <charset val="134"/>
    </font>
    <font>
      <sz val="12"/>
      <name val="Times New Roma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7" tint="0.9"/>
        <bgColor indexed="64"/>
      </patternFill>
    </fill>
    <fill>
      <patternFill patternType="solid">
        <fgColor theme="2" tint="-0.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1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2" borderId="16" applyNumberFormat="0" applyAlignment="0" applyProtection="0">
      <alignment vertical="center"/>
    </xf>
    <xf numFmtId="0" fontId="19" fillId="13" borderId="17" applyNumberFormat="0" applyAlignment="0" applyProtection="0">
      <alignment vertical="center"/>
    </xf>
    <xf numFmtId="0" fontId="20" fillId="13" borderId="16" applyNumberFormat="0" applyAlignment="0" applyProtection="0">
      <alignment vertical="center"/>
    </xf>
    <xf numFmtId="0" fontId="21" fillId="14" borderId="18" applyNumberFormat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178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178" fontId="7" fillId="9" borderId="10" xfId="49" applyNumberFormat="1" applyFont="1" applyFill="1" applyBorder="1" applyAlignment="1">
      <alignment horizontal="center" vertical="center" wrapText="1"/>
    </xf>
    <xf numFmtId="178" fontId="7" fillId="9" borderId="11" xfId="49" applyNumberFormat="1" applyFont="1" applyFill="1" applyBorder="1" applyAlignment="1">
      <alignment horizontal="center" vertical="center" wrapText="1"/>
    </xf>
    <xf numFmtId="0" fontId="0" fillId="10" borderId="10" xfId="0" applyFill="1" applyBorder="1" applyAlignment="1">
      <alignment horizontal="center" vertical="center"/>
    </xf>
    <xf numFmtId="177" fontId="0" fillId="10" borderId="10" xfId="0" applyNumberFormat="1" applyFill="1" applyBorder="1" applyAlignment="1">
      <alignment horizontal="center" vertical="center"/>
    </xf>
    <xf numFmtId="178" fontId="0" fillId="10" borderId="10" xfId="0" applyNumberFormat="1" applyFill="1" applyBorder="1" applyAlignment="1">
      <alignment horizontal="center" vertical="center"/>
    </xf>
    <xf numFmtId="176" fontId="0" fillId="10" borderId="10" xfId="0" applyNumberFormat="1" applyFill="1" applyBorder="1" applyAlignment="1">
      <alignment horizontal="center" vertical="center"/>
    </xf>
    <xf numFmtId="176" fontId="8" fillId="0" borderId="10" xfId="50" applyNumberFormat="1" applyFon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9" fillId="0" borderId="10" xfId="51" applyNumberFormat="1" applyBorder="1" applyAlignment="1">
      <alignment horizontal="center" vertical="center"/>
    </xf>
    <xf numFmtId="176" fontId="0" fillId="0" borderId="10" xfId="0" applyNumberFormat="1" applyFill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8" fontId="0" fillId="0" borderId="0" xfId="0" applyNumberFormat="1" applyFill="1" applyAlignment="1">
      <alignment horizontal="center" vertical="center"/>
    </xf>
    <xf numFmtId="178" fontId="0" fillId="0" borderId="10" xfId="0" applyNumberFormat="1" applyFill="1" applyBorder="1" applyAlignment="1">
      <alignment horizontal="center" vertical="center"/>
    </xf>
    <xf numFmtId="178" fontId="7" fillId="0" borderId="10" xfId="49" applyNumberFormat="1" applyFont="1" applyFill="1" applyBorder="1" applyAlignment="1">
      <alignment horizontal="center" vertical="center" wrapText="1"/>
    </xf>
    <xf numFmtId="178" fontId="7" fillId="0" borderId="10" xfId="49" applyNumberFormat="1" applyFont="1" applyFill="1" applyBorder="1" applyAlignment="1">
      <alignment horizontal="center" vertical="center"/>
    </xf>
    <xf numFmtId="178" fontId="0" fillId="0" borderId="10" xfId="0" applyNumberForma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4" xfId="49"/>
    <cellStyle name="常规_Sheet1 2" xfId="50"/>
    <cellStyle name="常规 2 2" xfId="51"/>
  </cellStyles>
  <dxfs count="22">
    <dxf>
      <fill>
        <patternFill patternType="solid">
          <bgColor rgb="FFFFFFFF"/>
        </patternFill>
      </fill>
      <border>
        <left/>
        <right style="thin">
          <color theme="7"/>
        </right>
        <top style="thin">
          <color theme="7"/>
        </top>
        <bottom style="thin">
          <color theme="7"/>
        </bottom>
        <vertical/>
        <horizontal/>
      </border>
    </dxf>
    <dxf>
      <font>
        <b val="1"/>
        <i val="0"/>
        <u val="none"/>
        <sz val="11"/>
        <color theme="7"/>
      </font>
      <fill>
        <patternFill patternType="solid">
          <bgColor rgb="FFFFFFFF"/>
        </patternFill>
      </fill>
      <border>
        <left style="thin">
          <color theme="7"/>
        </left>
        <right/>
        <top style="thin">
          <color theme="7"/>
        </top>
        <bottom style="thin">
          <color theme="7"/>
        </bottom>
        <vertical/>
        <horizontal/>
      </border>
    </dxf>
    <dxf>
      <border>
        <left style="thin">
          <color theme="7" tint="0.6"/>
        </left>
        <right style="thin">
          <color theme="7" tint="0.6"/>
        </right>
        <top style="thin">
          <color theme="7"/>
        </top>
        <bottom style="thin">
          <color theme="7"/>
        </bottom>
        <vertical/>
        <horizontal style="thin">
          <color theme="7" tint="0.6"/>
        </horizontal>
      </border>
    </dxf>
    <dxf>
      <fill>
        <patternFill patternType="solid">
          <bgColor theme="7" tint="0.9"/>
        </patternFill>
      </fill>
      <border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  <vertical style="thin">
          <color theme="7" tint="0.6"/>
        </vertical>
        <horizontal style="thin">
          <color theme="7" tint="0.6"/>
        </horizontal>
      </border>
    </dxf>
    <dxf>
      <font>
        <b val="0"/>
        <i val="0"/>
        <u val="none"/>
        <sz val="11"/>
        <color rgb="FF08090C"/>
      </font>
      <fill>
        <patternFill patternType="solid">
          <bgColor theme="7" tint="0.9"/>
        </patternFill>
      </fill>
    </dxf>
    <dxf>
      <font>
        <b val="1"/>
        <i val="0"/>
        <u val="none"/>
        <sz val="11"/>
        <color rgb="FF08090C"/>
      </font>
      <fill>
        <patternFill patternType="solid">
          <bgColor rgb="FFFFFFFF"/>
        </patternFill>
      </fill>
      <border>
        <left style="thin">
          <color theme="7" tint="0.66"/>
        </left>
        <right style="thin">
          <color theme="7"/>
        </right>
        <top style="thin">
          <color theme="7" tint="0.66"/>
        </top>
        <bottom style="thin">
          <color theme="7"/>
        </bottom>
        <vertical/>
        <horizontal style="thin">
          <color theme="7" tint="0.66"/>
        </horizontal>
      </border>
    </dxf>
    <dxf>
      <font>
        <b val="1"/>
        <i val="0"/>
        <u val="none"/>
        <sz val="11"/>
        <color rgb="FF08090C"/>
      </font>
      <fill>
        <patternFill patternType="solid">
          <bgColor rgb="FFFFFFFF"/>
        </patternFill>
      </fill>
      <border>
        <left style="thin">
          <color theme="7"/>
        </left>
        <right style="thin">
          <color theme="7" tint="0.66"/>
        </right>
        <top style="thin">
          <color theme="7" tint="0.66"/>
        </top>
        <bottom style="thin">
          <color theme="7"/>
        </bottom>
        <vertical/>
        <horizontal style="thin">
          <color theme="7" tint="0.66"/>
        </horizontal>
      </border>
    </dxf>
    <dxf>
      <font>
        <b val="1"/>
        <i val="0"/>
        <u val="none"/>
        <sz val="11"/>
        <color rgb="FF08090C"/>
      </font>
      <fill>
        <patternFill patternType="solid">
          <bgColor rgb="FFFFFFFF"/>
        </patternFill>
      </fill>
      <border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  <vertical/>
        <horizontal/>
      </border>
    </dxf>
    <dxf>
      <font>
        <b val="1"/>
        <i val="0"/>
        <u val="none"/>
        <sz val="11"/>
        <color rgb="FF08090C"/>
      </font>
      <fill>
        <patternFill patternType="solid">
          <bgColor theme="7" tint="0.8"/>
        </patternFill>
      </fill>
      <border>
        <left style="thin">
          <color theme="7"/>
        </left>
        <right style="thin">
          <color theme="7"/>
        </right>
        <top style="thin">
          <color theme="7"/>
        </top>
        <bottom style="thin">
          <color theme="7" tint="0.66"/>
        </bottom>
        <vertical style="thin">
          <color rgb="FFFFFFFF"/>
        </vertical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  <vertical style="thin">
          <color theme="7" tint="0.66"/>
        </vertical>
        <horizontal style="thin">
          <color theme="7" tint="0.66"/>
        </horizontal>
      </border>
    </dxf>
    <dxf>
      <fill>
        <patternFill patternType="solid">
          <bgColor rgb="FFB6C7EA"/>
        </patternFill>
      </fill>
    </dxf>
    <dxf>
      <fill>
        <patternFill patternType="solid">
          <bgColor theme="7" tint="0.6"/>
        </patternFill>
      </fill>
    </dxf>
    <dxf>
      <font>
        <b val="1"/>
        <i val="0"/>
        <u val="none"/>
        <sz val="11"/>
        <color rgb="FF08090C"/>
      </font>
      <fill>
        <patternFill patternType="solid">
          <bgColor theme="7" tint="0.6"/>
        </patternFill>
      </fill>
      <border>
        <left style="medium">
          <color rgb="FFFFFFFF"/>
        </left>
        <right style="medium">
          <color rgb="FFFFFFFF"/>
        </right>
        <top style="medium">
          <color rgb="FFFFFFFF"/>
        </top>
        <bottom style="medium">
          <color rgb="FFFFFFFF"/>
        </bottom>
        <vertical/>
        <horizontal style="medium">
          <color rgb="FFFFFFFF"/>
        </horizontal>
      </border>
    </dxf>
    <dxf>
      <font>
        <b val="1"/>
        <i val="0"/>
        <u val="none"/>
        <sz val="11"/>
        <color rgb="FF08090C"/>
      </font>
      <fill>
        <patternFill patternType="solid">
          <bgColor theme="7" tint="0.6"/>
        </patternFill>
      </fill>
      <border>
        <left style="medium">
          <color rgb="FFFFFFFF"/>
        </left>
        <right style="medium">
          <color rgb="FFFFFFFF"/>
        </right>
        <top style="medium">
          <color rgb="FFFFFFFF"/>
        </top>
        <bottom style="medium">
          <color rgb="FFFFFFFF"/>
        </bottom>
        <vertical/>
        <horizontal style="medium">
          <color rgb="FFFFFFFF"/>
        </horizontal>
      </border>
    </dxf>
    <dxf>
      <font>
        <b val="1"/>
        <i val="0"/>
        <u val="none"/>
        <sz val="11"/>
        <color rgb="FFFFFFFF"/>
      </font>
      <fill>
        <patternFill patternType="solid">
          <bgColor theme="7"/>
        </patternFill>
      </fill>
      <border>
        <left style="medium">
          <color rgb="FFFFFFFF"/>
        </left>
        <right style="medium">
          <color rgb="FFFFFFFF"/>
        </right>
        <top style="medium">
          <color rgb="FFFFFFFF"/>
        </top>
        <bottom style="medium">
          <color rgb="FFFFFFFF"/>
        </bottom>
        <vertical/>
        <horizontal/>
      </border>
    </dxf>
    <dxf>
      <font>
        <b val="1"/>
        <i val="0"/>
        <u val="none"/>
        <sz val="11"/>
        <color rgb="FFFFFFFF"/>
      </font>
      <fill>
        <patternFill patternType="solid">
          <bgColor theme="7"/>
        </patternFill>
      </fill>
      <border>
        <left style="medium">
          <color rgb="FFFFFFFF"/>
        </left>
        <right style="medium">
          <color rgb="FFFFFFFF"/>
        </right>
        <top style="medium">
          <color rgb="FFFFFFFF"/>
        </top>
        <bottom style="medium">
          <color rgb="FFFFFFFF"/>
        </bottom>
        <vertical style="medium">
          <color rgb="FFFFFFFF"/>
        </vertical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theme="7" tint="0.9"/>
        </patternFill>
      </fill>
      <border>
        <left style="medium">
          <color rgb="FFFFFFFF"/>
        </left>
        <right style="medium">
          <color rgb="FFFFFFFF"/>
        </right>
        <top style="medium">
          <color rgb="FFFFFFFF"/>
        </top>
        <bottom style="medium">
          <color rgb="FFFFFFFF"/>
        </bottom>
        <vertical style="medium">
          <color rgb="FFFFFFFF"/>
        </vertical>
        <horizontal style="medium">
          <color rgb="FFFFFFFF"/>
        </horizontal>
      </border>
    </dxf>
    <dxf>
      <font>
        <b val="1"/>
        <i val="0"/>
        <u val="none"/>
        <sz val="11"/>
        <color auto="1"/>
      </font>
    </dxf>
    <dxf>
      <font>
        <b val="1"/>
        <i val="0"/>
        <u val="none"/>
        <sz val="11"/>
        <color auto="1"/>
      </font>
    </dxf>
    <dxf>
      <font>
        <b val="1"/>
        <u val="none"/>
        <color theme="7"/>
      </font>
      <fill>
        <patternFill patternType="solid">
          <bgColor rgb="FFFFFFFF"/>
        </patternFill>
      </fill>
      <border>
        <left/>
        <right/>
        <top/>
        <bottom style="thin">
          <color theme="7"/>
        </bottom>
        <vertical/>
        <horizontal/>
      </border>
    </dxf>
    <dxf>
      <font>
        <b val="1"/>
        <u val="none"/>
        <color theme="7"/>
      </font>
      <fill>
        <gradientFill degree="90">
          <stop position="0">
            <color theme="7" tint="0.8"/>
          </stop>
          <stop position="1">
            <color rgb="FFFFFFFF"/>
          </stop>
        </gradientFill>
      </fill>
    </dxf>
    <dxf>
      <font>
        <b val="0"/>
        <u val="none"/>
        <color rgb="FF08090C"/>
      </font>
      <fill>
        <patternFill patternType="solid">
          <bgColor rgb="FFFFFFFF"/>
        </patternFill>
      </fill>
      <border>
        <left/>
        <right/>
        <top style="thin">
          <color theme="7"/>
        </top>
        <bottom style="thin">
          <color theme="7"/>
        </bottom>
        <vertical/>
        <horizontal/>
      </border>
    </dxf>
  </dxfs>
  <tableStyles count="3" defaultTableStyle="TableStyleMedium2" defaultPivotStyle="PivotStyleLight16">
    <tableStyle name="浅色系标题行表格样式_ff1cea" count="10" xr9:uid="{D2F4895C-52F7-45FC-8233-9445BF41C3E4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secondRowStripe" dxfId="4"/>
      <tableStyleElement type="firstColumnStripe" dxfId="3"/>
      <tableStyleElement type="secondColumnStripe" dxfId="2"/>
      <tableStyleElement type="firstTotalCell" dxfId="1"/>
      <tableStyleElement type="lastTotalCell" dxfId="0"/>
    </tableStyle>
    <tableStyle name="中色系标题行镶边行表格样式_7fd6f1" count="7" xr9:uid="{3E8B1E52-9F29-45AA-BEF6-A1DA2875BA66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渐变色标题行表格样式_3684f7" count="5" xr9:uid="{882B0E2B-D389-422F-88A9-D5C0AA134D74}">
      <tableStyleElement type="wholeTable" dxfId="21"/>
      <tableStyleElement type="headerRow" dxfId="20"/>
      <tableStyleElement type="totalRow" dxfId="19"/>
      <tableStyleElement type="firstColumn" dxfId="18"/>
      <tableStyleElement type="lastColumn" dxfId="1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tyles" Target="styles.xml"/><Relationship Id="rId23" Type="http://schemas.openxmlformats.org/officeDocument/2006/relationships/sharedStrings" Target="sharedString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Z227"/>
  <sheetViews>
    <sheetView workbookViewId="0">
      <pane xSplit="1" ySplit="3" topLeftCell="D4" activePane="bottomRight" state="frozen"/>
      <selection/>
      <selection pane="topRight"/>
      <selection pane="bottomLeft"/>
      <selection pane="bottomRight" activeCell="W6" sqref="W6"/>
    </sheetView>
  </sheetViews>
  <sheetFormatPr defaultColWidth="9" defaultRowHeight="13.5"/>
  <cols>
    <col min="1" max="1" width="9" style="1"/>
    <col min="2" max="2" width="9" style="1" hidden="1" customWidth="1"/>
    <col min="3" max="4" width="9" style="1" customWidth="1"/>
    <col min="5" max="5" width="7.625" style="1" customWidth="1"/>
    <col min="6" max="6" width="9" style="1" customWidth="1"/>
    <col min="7" max="7" width="11.75" style="1" customWidth="1"/>
    <col min="8" max="8" width="9" style="1" customWidth="1"/>
    <col min="9" max="9" width="9" style="1" hidden="1" customWidth="1"/>
    <col min="10" max="10" width="24.125" style="1" hidden="1" customWidth="1"/>
    <col min="11" max="11" width="19.75" style="1" hidden="1" customWidth="1"/>
    <col min="12" max="12" width="9" style="1" hidden="1" customWidth="1"/>
    <col min="13" max="13" width="12.5" style="1" hidden="1" customWidth="1"/>
    <col min="14" max="15" width="9" style="41" hidden="1" customWidth="1"/>
    <col min="16" max="16" width="9" style="1" hidden="1" customWidth="1"/>
    <col min="17" max="17" width="9" style="41" hidden="1" customWidth="1"/>
    <col min="18" max="24" width="9" style="42" customWidth="1"/>
    <col min="25" max="25" width="9" style="42"/>
    <col min="26" max="26" width="10.5" style="42" customWidth="1"/>
    <col min="27" max="16384" width="9" style="1"/>
  </cols>
  <sheetData>
    <row r="1" spans="1:26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1">
        <v>13</v>
      </c>
      <c r="N1" s="1">
        <v>14</v>
      </c>
      <c r="O1" s="1">
        <v>15</v>
      </c>
      <c r="P1" s="1">
        <v>16</v>
      </c>
      <c r="Q1" s="1">
        <v>17</v>
      </c>
      <c r="R1" s="5">
        <v>18</v>
      </c>
      <c r="S1" s="5">
        <v>19</v>
      </c>
      <c r="T1" s="5">
        <v>20</v>
      </c>
      <c r="U1" s="5">
        <v>21</v>
      </c>
      <c r="V1" s="5">
        <v>22</v>
      </c>
      <c r="W1" s="5">
        <v>23</v>
      </c>
      <c r="X1" s="5">
        <v>24</v>
      </c>
      <c r="Y1" s="5">
        <v>25</v>
      </c>
      <c r="Z1" s="5">
        <v>26</v>
      </c>
    </row>
    <row r="2" ht="19" customHeight="1" spans="1:26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2" t="s">
        <v>9</v>
      </c>
      <c r="K2" s="2" t="s">
        <v>10</v>
      </c>
      <c r="M2" s="1" t="s">
        <v>11</v>
      </c>
      <c r="N2" s="41" t="s">
        <v>12</v>
      </c>
      <c r="O2" s="41" t="s">
        <v>13</v>
      </c>
      <c r="P2" s="1" t="s">
        <v>2</v>
      </c>
      <c r="Q2" s="41" t="s">
        <v>14</v>
      </c>
      <c r="R2" s="43" t="s">
        <v>15</v>
      </c>
      <c r="S2" s="43" t="s">
        <v>16</v>
      </c>
      <c r="T2" s="43"/>
      <c r="U2" s="43" t="s">
        <v>17</v>
      </c>
      <c r="V2" s="43"/>
      <c r="W2" s="43" t="s">
        <v>18</v>
      </c>
      <c r="X2" s="43"/>
      <c r="Y2" s="46" t="s">
        <v>19</v>
      </c>
      <c r="Z2" s="46" t="s">
        <v>20</v>
      </c>
    </row>
    <row r="3" ht="19" customHeight="1" spans="10:26">
      <c r="J3" s="2"/>
      <c r="K3" s="2"/>
      <c r="R3" s="43"/>
      <c r="S3" s="43" t="s">
        <v>21</v>
      </c>
      <c r="T3" s="43" t="s">
        <v>22</v>
      </c>
      <c r="U3" s="43" t="s">
        <v>21</v>
      </c>
      <c r="V3" s="43" t="s">
        <v>22</v>
      </c>
      <c r="W3" s="43" t="s">
        <v>21</v>
      </c>
      <c r="X3" s="43" t="s">
        <v>22</v>
      </c>
      <c r="Y3" s="43"/>
      <c r="Z3" s="43"/>
    </row>
    <row r="4" ht="15" spans="1:26">
      <c r="A4" s="1">
        <v>315</v>
      </c>
      <c r="B4" s="1">
        <v>134</v>
      </c>
      <c r="C4" s="1">
        <v>4</v>
      </c>
      <c r="D4" s="1" t="s">
        <v>23</v>
      </c>
      <c r="E4" s="1">
        <v>4</v>
      </c>
      <c r="F4" s="1">
        <v>0.12</v>
      </c>
      <c r="G4" s="1" t="str">
        <f>E4&amp;"-"&amp;F4&amp;"kW"</f>
        <v>4-0.12kW</v>
      </c>
      <c r="H4" s="1">
        <f>VLOOKUP(G4,辅助表!$B:$C,2,0)</f>
        <v>63</v>
      </c>
      <c r="I4" s="1">
        <f>VLOOKUP(H4,辅助表!$F:$G,2,0)</f>
        <v>11</v>
      </c>
      <c r="J4" s="1" t="s">
        <v>24</v>
      </c>
      <c r="K4" s="3" t="s">
        <v>25</v>
      </c>
      <c r="M4" s="41">
        <f>VLOOKUP($J4,配件单价!$A:$D,4,0)</f>
        <v>4</v>
      </c>
      <c r="N4" s="41" t="e">
        <f>VLOOKUP($K4,配件单价!$A:$D,4,0)</f>
        <v>#N/A</v>
      </c>
      <c r="O4" s="41">
        <f>VLOOKUP(D4,配件单价!A:D,4,0)</f>
        <v>3</v>
      </c>
      <c r="P4" s="1">
        <f>C4</f>
        <v>4</v>
      </c>
      <c r="Q4" s="41">
        <f>VLOOKUP($A4,配件单价!$G:$I,2,0)</f>
        <v>4.16666666666667</v>
      </c>
      <c r="R4" s="44" t="e">
        <f>M4*2+N4+O4*P4+Q4</f>
        <v>#N/A</v>
      </c>
      <c r="S4" s="44">
        <v>43.7169294960581</v>
      </c>
      <c r="T4" s="44">
        <v>50.5136614136772</v>
      </c>
      <c r="U4" s="44">
        <v>3.96825396825397</v>
      </c>
      <c r="V4" s="44">
        <v>4.96031746031746</v>
      </c>
      <c r="W4" s="45">
        <v>6.34920634920635</v>
      </c>
      <c r="X4" s="45">
        <v>7.53968253968254</v>
      </c>
      <c r="Y4" s="45">
        <f>VLOOKUP(A4,配件单价!$L:$O,4,0)</f>
        <v>1</v>
      </c>
      <c r="Z4" s="45" t="e">
        <f>VLOOKUP(G4,配件单价!$Q:$U,5,0)</f>
        <v>#N/A</v>
      </c>
    </row>
    <row r="5" ht="15" spans="1:26">
      <c r="A5" s="1">
        <v>315</v>
      </c>
      <c r="B5" s="1">
        <v>134</v>
      </c>
      <c r="C5" s="1">
        <v>4</v>
      </c>
      <c r="D5" s="1" t="s">
        <v>23</v>
      </c>
      <c r="E5" s="1">
        <v>4</v>
      </c>
      <c r="F5" s="1">
        <v>0.18</v>
      </c>
      <c r="G5" s="1" t="str">
        <f t="shared" ref="G5:G68" si="0">E5&amp;"-"&amp;F5&amp;"kW"</f>
        <v>4-0.18kW</v>
      </c>
      <c r="H5" s="1">
        <f>VLOOKUP(G5,辅助表!$B:$C,2,0)</f>
        <v>63</v>
      </c>
      <c r="I5" s="1">
        <f>VLOOKUP(H5,辅助表!$F:$G,2,0)</f>
        <v>11</v>
      </c>
      <c r="J5" s="1" t="s">
        <v>24</v>
      </c>
      <c r="K5" s="3" t="s">
        <v>25</v>
      </c>
      <c r="M5" s="41">
        <f>VLOOKUP($J5,配件单价!$A:$D,4,0)</f>
        <v>4</v>
      </c>
      <c r="N5" s="41" t="e">
        <f>VLOOKUP($K5,配件单价!$A:$D,4,0)</f>
        <v>#N/A</v>
      </c>
      <c r="O5" s="41">
        <f>VLOOKUP(D5,配件单价!A:D,4,0)</f>
        <v>3</v>
      </c>
      <c r="P5" s="1">
        <f t="shared" ref="P5:P68" si="1">C5</f>
        <v>4</v>
      </c>
      <c r="Q5" s="41">
        <f>VLOOKUP($A5,配件单价!$G:$I,2,0)</f>
        <v>4.16666666666667</v>
      </c>
      <c r="R5" s="44" t="e">
        <f t="shared" ref="R5:R68" si="2">M5*2+N5+O5*P5+Q5</f>
        <v>#N/A</v>
      </c>
      <c r="S5" s="44">
        <v>43.7169294960581</v>
      </c>
      <c r="T5" s="44">
        <v>50.5136614136772</v>
      </c>
      <c r="U5" s="44">
        <v>3.96825396825397</v>
      </c>
      <c r="V5" s="44">
        <v>4.96031746031746</v>
      </c>
      <c r="W5" s="45">
        <v>6.34920634920635</v>
      </c>
      <c r="X5" s="45">
        <v>7.53968253968254</v>
      </c>
      <c r="Y5" s="45">
        <f>VLOOKUP(A5,配件单价!$L:$O,4,0)</f>
        <v>1</v>
      </c>
      <c r="Z5" s="45" t="e">
        <f>VLOOKUP(G5,配件单价!$Q:$U,5,0)</f>
        <v>#N/A</v>
      </c>
    </row>
    <row r="6" ht="15" spans="1:26">
      <c r="A6" s="1">
        <v>315</v>
      </c>
      <c r="B6" s="1">
        <v>134</v>
      </c>
      <c r="C6" s="1">
        <v>4</v>
      </c>
      <c r="D6" s="1" t="s">
        <v>23</v>
      </c>
      <c r="E6" s="1">
        <v>2</v>
      </c>
      <c r="F6" s="1">
        <v>0.55</v>
      </c>
      <c r="G6" s="1" t="str">
        <f t="shared" si="0"/>
        <v>2-0.55kW</v>
      </c>
      <c r="H6" s="1">
        <f>VLOOKUP(G6,辅助表!$B:$C,2,0)</f>
        <v>71</v>
      </c>
      <c r="I6" s="1">
        <f>VLOOKUP(H6,辅助表!$F:$G,2,0)</f>
        <v>14</v>
      </c>
      <c r="J6" s="1" t="s">
        <v>24</v>
      </c>
      <c r="K6" s="1" t="s">
        <v>26</v>
      </c>
      <c r="M6" s="41">
        <f>VLOOKUP($J6,配件单价!$A:$D,4,0)</f>
        <v>4</v>
      </c>
      <c r="N6" s="41">
        <f>VLOOKUP($K6,配件单价!$A:$D,4,0)</f>
        <v>5</v>
      </c>
      <c r="O6" s="41">
        <f>VLOOKUP(D6,配件单价!A:D,4,0)</f>
        <v>3</v>
      </c>
      <c r="P6" s="1">
        <f t="shared" si="1"/>
        <v>4</v>
      </c>
      <c r="Q6" s="41">
        <f>VLOOKUP($A6,配件单价!$G:$I,2,0)</f>
        <v>4.16666666666667</v>
      </c>
      <c r="R6" s="44">
        <f t="shared" si="2"/>
        <v>29.1666666666667</v>
      </c>
      <c r="S6" s="44">
        <v>43.7169294960581</v>
      </c>
      <c r="T6" s="44">
        <v>50.5136614136772</v>
      </c>
      <c r="U6" s="44">
        <v>3.96825396825397</v>
      </c>
      <c r="V6" s="44">
        <v>4.96031746031746</v>
      </c>
      <c r="W6" s="45">
        <v>6.34920634920635</v>
      </c>
      <c r="X6" s="45">
        <v>7.53968253968254</v>
      </c>
      <c r="Y6" s="45">
        <f>VLOOKUP(A6,配件单价!$L:$O,4,0)</f>
        <v>1</v>
      </c>
      <c r="Z6" s="45" t="e">
        <f>VLOOKUP(G6,配件单价!$Q:$U,5,0)</f>
        <v>#N/A</v>
      </c>
    </row>
    <row r="7" ht="15" spans="1:26">
      <c r="A7" s="1">
        <v>315</v>
      </c>
      <c r="B7" s="1">
        <v>134</v>
      </c>
      <c r="C7" s="1">
        <v>4</v>
      </c>
      <c r="D7" s="1" t="s">
        <v>23</v>
      </c>
      <c r="E7" s="1">
        <v>2</v>
      </c>
      <c r="F7" s="1">
        <v>0.75</v>
      </c>
      <c r="G7" s="1" t="str">
        <f t="shared" si="0"/>
        <v>2-0.75kW</v>
      </c>
      <c r="H7" s="1">
        <f>VLOOKUP(G7,辅助表!$B:$C,2,0)</f>
        <v>80</v>
      </c>
      <c r="I7" s="1">
        <f>VLOOKUP(H7,辅助表!$F:$G,2,0)</f>
        <v>19</v>
      </c>
      <c r="J7" s="1" t="s">
        <v>24</v>
      </c>
      <c r="K7" s="1" t="s">
        <v>27</v>
      </c>
      <c r="M7" s="41">
        <f>VLOOKUP($J7,配件单价!$A:$D,4,0)</f>
        <v>4</v>
      </c>
      <c r="N7" s="41">
        <f>VLOOKUP($K7,配件单价!$A:$D,4,0)</f>
        <v>5</v>
      </c>
      <c r="O7" s="41">
        <f>VLOOKUP(D7,配件单价!A:D,4,0)</f>
        <v>3</v>
      </c>
      <c r="P7" s="1">
        <f t="shared" si="1"/>
        <v>4</v>
      </c>
      <c r="Q7" s="41">
        <f>VLOOKUP($A7,配件单价!$G:$I,2,0)</f>
        <v>4.16666666666667</v>
      </c>
      <c r="R7" s="44">
        <f t="shared" si="2"/>
        <v>29.1666666666667</v>
      </c>
      <c r="S7" s="44">
        <v>43.7169294960581</v>
      </c>
      <c r="T7" s="44">
        <v>50.5136614136772</v>
      </c>
      <c r="U7" s="44">
        <v>3.96825396825397</v>
      </c>
      <c r="V7" s="44">
        <v>4.96031746031746</v>
      </c>
      <c r="W7" s="45">
        <v>6.34920634920635</v>
      </c>
      <c r="X7" s="45">
        <v>7.53968253968254</v>
      </c>
      <c r="Y7" s="45">
        <f>VLOOKUP(A7,配件单价!$L:$O,4,0)</f>
        <v>1</v>
      </c>
      <c r="Z7" s="45">
        <f>VLOOKUP(G7,配件单价!$Q:$U,5,0)</f>
        <v>62.643375</v>
      </c>
    </row>
    <row r="8" ht="15" spans="1:26">
      <c r="A8" s="1">
        <v>315</v>
      </c>
      <c r="B8" s="1">
        <v>134</v>
      </c>
      <c r="C8" s="1">
        <v>4</v>
      </c>
      <c r="D8" s="1" t="s">
        <v>23</v>
      </c>
      <c r="E8" s="1">
        <v>2</v>
      </c>
      <c r="F8" s="1">
        <v>1.1</v>
      </c>
      <c r="G8" s="1" t="str">
        <f t="shared" si="0"/>
        <v>2-1.1kW</v>
      </c>
      <c r="H8" s="1">
        <f>VLOOKUP(G8,辅助表!$B:$C,2,0)</f>
        <v>80</v>
      </c>
      <c r="I8" s="1">
        <f>VLOOKUP(H8,辅助表!$F:$G,2,0)</f>
        <v>19</v>
      </c>
      <c r="J8" s="1" t="s">
        <v>24</v>
      </c>
      <c r="K8" s="1" t="s">
        <v>27</v>
      </c>
      <c r="M8" s="41">
        <f>VLOOKUP($J8,配件单价!$A:$D,4,0)</f>
        <v>4</v>
      </c>
      <c r="N8" s="41">
        <f>VLOOKUP($K8,配件单价!$A:$D,4,0)</f>
        <v>5</v>
      </c>
      <c r="O8" s="41">
        <f>VLOOKUP(D8,配件单价!A:D,4,0)</f>
        <v>3</v>
      </c>
      <c r="P8" s="1">
        <f t="shared" si="1"/>
        <v>4</v>
      </c>
      <c r="Q8" s="41">
        <f>VLOOKUP($A8,配件单价!$G:$I,2,0)</f>
        <v>4.16666666666667</v>
      </c>
      <c r="R8" s="44">
        <f t="shared" si="2"/>
        <v>29.1666666666667</v>
      </c>
      <c r="S8" s="44">
        <v>43.7169294960581</v>
      </c>
      <c r="T8" s="44">
        <v>50.5136614136772</v>
      </c>
      <c r="U8" s="44">
        <v>3.96825396825397</v>
      </c>
      <c r="V8" s="44">
        <v>4.96031746031746</v>
      </c>
      <c r="W8" s="45">
        <v>6.34920634920635</v>
      </c>
      <c r="X8" s="45">
        <v>7.53968253968254</v>
      </c>
      <c r="Y8" s="45">
        <f>VLOOKUP(A8,配件单价!$L:$O,4,0)</f>
        <v>1</v>
      </c>
      <c r="Z8" s="45">
        <f>VLOOKUP(G8,配件单价!$Q:$U,5,0)</f>
        <v>65.903625</v>
      </c>
    </row>
    <row r="9" ht="15" spans="1:26">
      <c r="A9" s="1">
        <v>315</v>
      </c>
      <c r="B9" s="1">
        <v>134</v>
      </c>
      <c r="C9" s="1">
        <v>8</v>
      </c>
      <c r="D9" s="1" t="s">
        <v>23</v>
      </c>
      <c r="E9" s="1">
        <v>4</v>
      </c>
      <c r="F9" s="1">
        <v>0.12</v>
      </c>
      <c r="G9" s="1" t="str">
        <f t="shared" si="0"/>
        <v>4-0.12kW</v>
      </c>
      <c r="H9" s="1">
        <f>VLOOKUP(G9,辅助表!$B:$C,2,0)</f>
        <v>63</v>
      </c>
      <c r="I9" s="1">
        <f>VLOOKUP(H9,辅助表!$F:$G,2,0)</f>
        <v>11</v>
      </c>
      <c r="J9" s="1" t="s">
        <v>24</v>
      </c>
      <c r="K9" s="3" t="s">
        <v>25</v>
      </c>
      <c r="M9" s="41">
        <f>VLOOKUP($J9,配件单价!$A:$D,4,0)</f>
        <v>4</v>
      </c>
      <c r="N9" s="41" t="e">
        <f>VLOOKUP($K9,配件单价!$A:$D,4,0)</f>
        <v>#N/A</v>
      </c>
      <c r="O9" s="41">
        <f>VLOOKUP(D9,配件单价!A:D,4,0)</f>
        <v>3</v>
      </c>
      <c r="P9" s="1">
        <f t="shared" si="1"/>
        <v>8</v>
      </c>
      <c r="Q9" s="41">
        <f>VLOOKUP($A9,配件单价!$G:$I,2,0)</f>
        <v>4.16666666666667</v>
      </c>
      <c r="R9" s="44" t="e">
        <f t="shared" si="2"/>
        <v>#N/A</v>
      </c>
      <c r="S9" s="44">
        <v>43.7169294960581</v>
      </c>
      <c r="T9" s="44">
        <v>50.5136614136772</v>
      </c>
      <c r="U9" s="44">
        <v>3.96825396825397</v>
      </c>
      <c r="V9" s="44">
        <v>4.96031746031746</v>
      </c>
      <c r="W9" s="45">
        <v>6.34920634920635</v>
      </c>
      <c r="X9" s="45">
        <v>7.53968253968254</v>
      </c>
      <c r="Y9" s="45">
        <f>VLOOKUP(A9,配件单价!$L:$O,4,0)</f>
        <v>1</v>
      </c>
      <c r="Z9" s="45" t="e">
        <f>VLOOKUP(G9,配件单价!$Q:$U,5,0)</f>
        <v>#N/A</v>
      </c>
    </row>
    <row r="10" ht="15" spans="1:26">
      <c r="A10" s="1">
        <v>315</v>
      </c>
      <c r="B10" s="1">
        <v>134</v>
      </c>
      <c r="C10" s="1">
        <v>8</v>
      </c>
      <c r="D10" s="1" t="s">
        <v>23</v>
      </c>
      <c r="E10" s="1">
        <v>4</v>
      </c>
      <c r="F10" s="1">
        <v>0.18</v>
      </c>
      <c r="G10" s="1" t="str">
        <f t="shared" si="0"/>
        <v>4-0.18kW</v>
      </c>
      <c r="H10" s="1">
        <f>VLOOKUP(G10,辅助表!$B:$C,2,0)</f>
        <v>63</v>
      </c>
      <c r="I10" s="1">
        <f>VLOOKUP(H10,辅助表!$F:$G,2,0)</f>
        <v>11</v>
      </c>
      <c r="J10" s="1" t="s">
        <v>24</v>
      </c>
      <c r="K10" s="3" t="s">
        <v>25</v>
      </c>
      <c r="M10" s="41">
        <f>VLOOKUP($J10,配件单价!$A:$D,4,0)</f>
        <v>4</v>
      </c>
      <c r="N10" s="41" t="e">
        <f>VLOOKUP($K10,配件单价!$A:$D,4,0)</f>
        <v>#N/A</v>
      </c>
      <c r="O10" s="41">
        <f>VLOOKUP(D10,配件单价!A:D,4,0)</f>
        <v>3</v>
      </c>
      <c r="P10" s="1">
        <f t="shared" si="1"/>
        <v>8</v>
      </c>
      <c r="Q10" s="41">
        <f>VLOOKUP($A10,配件单价!$G:$I,2,0)</f>
        <v>4.16666666666667</v>
      </c>
      <c r="R10" s="44" t="e">
        <f t="shared" si="2"/>
        <v>#N/A</v>
      </c>
      <c r="S10" s="44">
        <v>43.7169294960581</v>
      </c>
      <c r="T10" s="44">
        <v>50.5136614136772</v>
      </c>
      <c r="U10" s="44">
        <v>3.96825396825397</v>
      </c>
      <c r="V10" s="44">
        <v>4.96031746031746</v>
      </c>
      <c r="W10" s="45">
        <v>6.34920634920635</v>
      </c>
      <c r="X10" s="45">
        <v>7.53968253968254</v>
      </c>
      <c r="Y10" s="45">
        <f>VLOOKUP(A10,配件单价!$L:$O,4,0)</f>
        <v>1</v>
      </c>
      <c r="Z10" s="45" t="e">
        <f>VLOOKUP(G10,配件单价!$Q:$U,5,0)</f>
        <v>#N/A</v>
      </c>
    </row>
    <row r="11" ht="15" spans="1:26">
      <c r="A11" s="1">
        <v>315</v>
      </c>
      <c r="B11" s="1">
        <v>134</v>
      </c>
      <c r="C11" s="1">
        <v>8</v>
      </c>
      <c r="D11" s="1" t="s">
        <v>23</v>
      </c>
      <c r="E11" s="1">
        <v>4</v>
      </c>
      <c r="F11" s="1">
        <v>0.25</v>
      </c>
      <c r="G11" s="1" t="str">
        <f t="shared" si="0"/>
        <v>4-0.25kW</v>
      </c>
      <c r="H11" s="1">
        <f>VLOOKUP(G11,辅助表!$B:$C,2,0)</f>
        <v>71</v>
      </c>
      <c r="I11" s="1">
        <f>VLOOKUP(H11,辅助表!$F:$G,2,0)</f>
        <v>14</v>
      </c>
      <c r="J11" s="1" t="s">
        <v>24</v>
      </c>
      <c r="K11" s="1" t="s">
        <v>26</v>
      </c>
      <c r="M11" s="41">
        <f>VLOOKUP($J11,配件单价!$A:$D,4,0)</f>
        <v>4</v>
      </c>
      <c r="N11" s="41">
        <f>VLOOKUP($K11,配件单价!$A:$D,4,0)</f>
        <v>5</v>
      </c>
      <c r="O11" s="41">
        <f>VLOOKUP(D11,配件单价!A:D,4,0)</f>
        <v>3</v>
      </c>
      <c r="P11" s="1">
        <f t="shared" si="1"/>
        <v>8</v>
      </c>
      <c r="Q11" s="41">
        <f>VLOOKUP($A11,配件单价!$G:$I,2,0)</f>
        <v>4.16666666666667</v>
      </c>
      <c r="R11" s="44">
        <f t="shared" si="2"/>
        <v>41.1666666666667</v>
      </c>
      <c r="S11" s="44">
        <v>43.7169294960581</v>
      </c>
      <c r="T11" s="44">
        <v>50.5136614136772</v>
      </c>
      <c r="U11" s="44">
        <v>3.96825396825397</v>
      </c>
      <c r="V11" s="44">
        <v>4.96031746031746</v>
      </c>
      <c r="W11" s="45">
        <v>6.34920634920635</v>
      </c>
      <c r="X11" s="45">
        <v>7.53968253968254</v>
      </c>
      <c r="Y11" s="45">
        <f>VLOOKUP(A11,配件单价!$L:$O,4,0)</f>
        <v>1</v>
      </c>
      <c r="Z11" s="45" t="e">
        <f>VLOOKUP(G11,配件单价!$Q:$U,5,0)</f>
        <v>#N/A</v>
      </c>
    </row>
    <row r="12" ht="15" spans="1:26">
      <c r="A12" s="1">
        <v>315</v>
      </c>
      <c r="B12" s="1">
        <v>134</v>
      </c>
      <c r="C12" s="1">
        <v>8</v>
      </c>
      <c r="D12" s="1" t="s">
        <v>23</v>
      </c>
      <c r="E12" s="1">
        <v>2</v>
      </c>
      <c r="F12" s="1">
        <v>0.75</v>
      </c>
      <c r="G12" s="1" t="str">
        <f t="shared" si="0"/>
        <v>2-0.75kW</v>
      </c>
      <c r="H12" s="1">
        <f>VLOOKUP(G12,辅助表!$B:$C,2,0)</f>
        <v>80</v>
      </c>
      <c r="I12" s="1">
        <f>VLOOKUP(H12,辅助表!$F:$G,2,0)</f>
        <v>19</v>
      </c>
      <c r="J12" s="1" t="s">
        <v>24</v>
      </c>
      <c r="K12" s="1" t="s">
        <v>27</v>
      </c>
      <c r="M12" s="41">
        <f>VLOOKUP($J12,配件单价!$A:$D,4,0)</f>
        <v>4</v>
      </c>
      <c r="N12" s="41">
        <f>VLOOKUP($K12,配件单价!$A:$D,4,0)</f>
        <v>5</v>
      </c>
      <c r="O12" s="41">
        <f>VLOOKUP(D12,配件单价!A:D,4,0)</f>
        <v>3</v>
      </c>
      <c r="P12" s="1">
        <f t="shared" si="1"/>
        <v>8</v>
      </c>
      <c r="Q12" s="41">
        <f>VLOOKUP($A12,配件单价!$G:$I,2,0)</f>
        <v>4.16666666666667</v>
      </c>
      <c r="R12" s="44">
        <f t="shared" si="2"/>
        <v>41.1666666666667</v>
      </c>
      <c r="S12" s="44">
        <v>43.7169294960581</v>
      </c>
      <c r="T12" s="44">
        <v>50.5136614136772</v>
      </c>
      <c r="U12" s="44">
        <v>3.96825396825397</v>
      </c>
      <c r="V12" s="44">
        <v>4.96031746031746</v>
      </c>
      <c r="W12" s="45">
        <v>6.34920634920635</v>
      </c>
      <c r="X12" s="45">
        <v>7.53968253968254</v>
      </c>
      <c r="Y12" s="45">
        <f>VLOOKUP(A12,配件单价!$L:$O,4,0)</f>
        <v>1</v>
      </c>
      <c r="Z12" s="45">
        <f>VLOOKUP(G12,配件单价!$Q:$U,5,0)</f>
        <v>62.643375</v>
      </c>
    </row>
    <row r="13" ht="15" spans="1:26">
      <c r="A13" s="1">
        <v>315</v>
      </c>
      <c r="B13" s="1">
        <v>134</v>
      </c>
      <c r="C13" s="1">
        <v>8</v>
      </c>
      <c r="D13" s="1" t="s">
        <v>23</v>
      </c>
      <c r="E13" s="1">
        <v>2</v>
      </c>
      <c r="F13" s="1">
        <v>1.1</v>
      </c>
      <c r="G13" s="1" t="str">
        <f t="shared" si="0"/>
        <v>2-1.1kW</v>
      </c>
      <c r="H13" s="1">
        <f>VLOOKUP(G13,辅助表!$B:$C,2,0)</f>
        <v>80</v>
      </c>
      <c r="I13" s="1">
        <f>VLOOKUP(H13,辅助表!$F:$G,2,0)</f>
        <v>19</v>
      </c>
      <c r="J13" s="1" t="s">
        <v>24</v>
      </c>
      <c r="K13" s="1" t="s">
        <v>27</v>
      </c>
      <c r="M13" s="41">
        <f>VLOOKUP($J13,配件单价!$A:$D,4,0)</f>
        <v>4</v>
      </c>
      <c r="N13" s="41">
        <f>VLOOKUP($K13,配件单价!$A:$D,4,0)</f>
        <v>5</v>
      </c>
      <c r="O13" s="41">
        <f>VLOOKUP(D13,配件单价!A:D,4,0)</f>
        <v>3</v>
      </c>
      <c r="P13" s="1">
        <f t="shared" si="1"/>
        <v>8</v>
      </c>
      <c r="Q13" s="41">
        <f>VLOOKUP($A13,配件单价!$G:$I,2,0)</f>
        <v>4.16666666666667</v>
      </c>
      <c r="R13" s="44">
        <f t="shared" si="2"/>
        <v>41.1666666666667</v>
      </c>
      <c r="S13" s="44">
        <v>43.7169294960581</v>
      </c>
      <c r="T13" s="44">
        <v>50.5136614136772</v>
      </c>
      <c r="U13" s="44">
        <v>3.96825396825397</v>
      </c>
      <c r="V13" s="44">
        <v>4.96031746031746</v>
      </c>
      <c r="W13" s="45">
        <v>6.34920634920635</v>
      </c>
      <c r="X13" s="45">
        <v>7.53968253968254</v>
      </c>
      <c r="Y13" s="45">
        <f>VLOOKUP(A13,配件单价!$L:$O,4,0)</f>
        <v>1</v>
      </c>
      <c r="Z13" s="45">
        <f>VLOOKUP(G13,配件单价!$Q:$U,5,0)</f>
        <v>65.903625</v>
      </c>
    </row>
    <row r="14" ht="15" spans="1:26">
      <c r="A14" s="1">
        <v>315</v>
      </c>
      <c r="B14" s="1">
        <v>134</v>
      </c>
      <c r="C14" s="1">
        <v>8</v>
      </c>
      <c r="D14" s="1" t="s">
        <v>23</v>
      </c>
      <c r="E14" s="1">
        <v>2</v>
      </c>
      <c r="F14" s="1">
        <v>1.5</v>
      </c>
      <c r="G14" s="1" t="str">
        <f t="shared" si="0"/>
        <v>2-1.5kW</v>
      </c>
      <c r="H14" s="1">
        <f>VLOOKUP(G14,辅助表!$B:$C,2,0)</f>
        <v>90</v>
      </c>
      <c r="I14" s="1">
        <f>VLOOKUP(H14,辅助表!$F:$G,2,0)</f>
        <v>24</v>
      </c>
      <c r="J14" s="1" t="s">
        <v>24</v>
      </c>
      <c r="K14" s="1" t="s">
        <v>28</v>
      </c>
      <c r="M14" s="41">
        <f>VLOOKUP($J14,配件单价!$A:$D,4,0)</f>
        <v>4</v>
      </c>
      <c r="N14" s="41">
        <f>VLOOKUP($K14,配件单价!$A:$D,4,0)</f>
        <v>5</v>
      </c>
      <c r="O14" s="41">
        <f>VLOOKUP(D14,配件单价!A:D,4,0)</f>
        <v>3</v>
      </c>
      <c r="P14" s="1">
        <f t="shared" si="1"/>
        <v>8</v>
      </c>
      <c r="Q14" s="41">
        <f>VLOOKUP($A14,配件单价!$G:$I,2,0)</f>
        <v>4.16666666666667</v>
      </c>
      <c r="R14" s="44">
        <f t="shared" si="2"/>
        <v>41.1666666666667</v>
      </c>
      <c r="S14" s="44">
        <v>43.7169294960581</v>
      </c>
      <c r="T14" s="44">
        <v>50.5136614136772</v>
      </c>
      <c r="U14" s="44">
        <v>3.96825396825397</v>
      </c>
      <c r="V14" s="44">
        <v>4.96031746031746</v>
      </c>
      <c r="W14" s="45">
        <v>6.34920634920635</v>
      </c>
      <c r="X14" s="45">
        <v>7.53968253968254</v>
      </c>
      <c r="Y14" s="45">
        <f>VLOOKUP(A14,配件单价!$L:$O,4,0)</f>
        <v>1</v>
      </c>
      <c r="Z14" s="45">
        <f>VLOOKUP(G14,配件单价!$Q:$U,5,0)</f>
        <v>79.410375</v>
      </c>
    </row>
    <row r="15" ht="15" spans="1:26">
      <c r="A15" s="1">
        <v>355</v>
      </c>
      <c r="B15" s="1">
        <v>134</v>
      </c>
      <c r="C15" s="1">
        <v>4</v>
      </c>
      <c r="D15" s="1" t="s">
        <v>23</v>
      </c>
      <c r="E15" s="1">
        <v>4</v>
      </c>
      <c r="F15" s="1">
        <v>0.12</v>
      </c>
      <c r="G15" s="1" t="str">
        <f t="shared" si="0"/>
        <v>4-0.12kW</v>
      </c>
      <c r="H15" s="1">
        <f>VLOOKUP(G15,辅助表!$B:$C,2,0)</f>
        <v>63</v>
      </c>
      <c r="I15" s="1">
        <f>VLOOKUP(H15,辅助表!$F:$G,2,0)</f>
        <v>11</v>
      </c>
      <c r="J15" s="1" t="s">
        <v>24</v>
      </c>
      <c r="K15" s="3" t="s">
        <v>25</v>
      </c>
      <c r="M15" s="41">
        <f>VLOOKUP($J15,配件单价!$A:$D,4,0)</f>
        <v>4</v>
      </c>
      <c r="N15" s="41" t="e">
        <f>VLOOKUP($K15,配件单价!$A:$D,4,0)</f>
        <v>#N/A</v>
      </c>
      <c r="O15" s="41">
        <f>VLOOKUP(D15,配件单价!A:D,4,0)</f>
        <v>3</v>
      </c>
      <c r="P15" s="1">
        <f t="shared" si="1"/>
        <v>4</v>
      </c>
      <c r="Q15" s="41">
        <f>VLOOKUP($A15,配件单价!$G:$I,2,0)</f>
        <v>4.16666666666667</v>
      </c>
      <c r="R15" s="44" t="e">
        <f t="shared" si="2"/>
        <v>#N/A</v>
      </c>
      <c r="S15" s="44">
        <v>45.6876334170899</v>
      </c>
      <c r="T15" s="44">
        <v>53.1100063926454</v>
      </c>
      <c r="U15" s="44">
        <v>4.56349206349206</v>
      </c>
      <c r="V15" s="44">
        <v>5.75396825396825</v>
      </c>
      <c r="W15" s="45">
        <v>6.74603174603175</v>
      </c>
      <c r="X15" s="45">
        <v>7.93650793650794</v>
      </c>
      <c r="Y15" s="45">
        <f>VLOOKUP(A15,配件单价!$L:$O,4,0)</f>
        <v>2</v>
      </c>
      <c r="Z15" s="45" t="e">
        <f>VLOOKUP(G15,配件单价!$Q:$U,5,0)</f>
        <v>#N/A</v>
      </c>
    </row>
    <row r="16" ht="15" spans="1:26">
      <c r="A16" s="1">
        <v>355</v>
      </c>
      <c r="B16" s="1">
        <v>134</v>
      </c>
      <c r="C16" s="1">
        <v>4</v>
      </c>
      <c r="D16" s="1" t="s">
        <v>23</v>
      </c>
      <c r="E16" s="1">
        <v>4</v>
      </c>
      <c r="F16" s="1">
        <v>0.18</v>
      </c>
      <c r="G16" s="1" t="str">
        <f t="shared" si="0"/>
        <v>4-0.18kW</v>
      </c>
      <c r="H16" s="1">
        <f>VLOOKUP(G16,辅助表!$B:$C,2,0)</f>
        <v>63</v>
      </c>
      <c r="I16" s="1">
        <f>VLOOKUP(H16,辅助表!$F:$G,2,0)</f>
        <v>11</v>
      </c>
      <c r="J16" s="1" t="s">
        <v>24</v>
      </c>
      <c r="K16" s="3" t="s">
        <v>25</v>
      </c>
      <c r="M16" s="41">
        <f>VLOOKUP($J16,配件单价!$A:$D,4,0)</f>
        <v>4</v>
      </c>
      <c r="N16" s="41" t="e">
        <f>VLOOKUP($K16,配件单价!$A:$D,4,0)</f>
        <v>#N/A</v>
      </c>
      <c r="O16" s="41">
        <f>VLOOKUP(D16,配件单价!A:D,4,0)</f>
        <v>3</v>
      </c>
      <c r="P16" s="1">
        <f t="shared" si="1"/>
        <v>4</v>
      </c>
      <c r="Q16" s="41">
        <f>VLOOKUP($A16,配件单价!$G:$I,2,0)</f>
        <v>4.16666666666667</v>
      </c>
      <c r="R16" s="44" t="e">
        <f t="shared" si="2"/>
        <v>#N/A</v>
      </c>
      <c r="S16" s="44">
        <v>45.6876334170899</v>
      </c>
      <c r="T16" s="44">
        <v>53.1100063926454</v>
      </c>
      <c r="U16" s="44">
        <v>4.56349206349206</v>
      </c>
      <c r="V16" s="44">
        <v>5.75396825396825</v>
      </c>
      <c r="W16" s="45">
        <v>6.74603174603175</v>
      </c>
      <c r="X16" s="45">
        <v>7.93650793650794</v>
      </c>
      <c r="Y16" s="45">
        <f>VLOOKUP(A16,配件单价!$L:$O,4,0)</f>
        <v>2</v>
      </c>
      <c r="Z16" s="45" t="e">
        <f>VLOOKUP(G16,配件单价!$Q:$U,5,0)</f>
        <v>#N/A</v>
      </c>
    </row>
    <row r="17" ht="15" spans="1:26">
      <c r="A17" s="1">
        <v>355</v>
      </c>
      <c r="B17" s="1">
        <v>134</v>
      </c>
      <c r="C17" s="1">
        <v>4</v>
      </c>
      <c r="D17" s="1" t="s">
        <v>23</v>
      </c>
      <c r="E17" s="1">
        <v>4</v>
      </c>
      <c r="F17" s="1">
        <v>0.25</v>
      </c>
      <c r="G17" s="1" t="str">
        <f t="shared" si="0"/>
        <v>4-0.25kW</v>
      </c>
      <c r="H17" s="1">
        <f>VLOOKUP(G17,辅助表!$B:$C,2,0)</f>
        <v>71</v>
      </c>
      <c r="I17" s="1">
        <f>VLOOKUP(H17,辅助表!$F:$G,2,0)</f>
        <v>14</v>
      </c>
      <c r="J17" s="1" t="s">
        <v>24</v>
      </c>
      <c r="K17" s="1" t="s">
        <v>26</v>
      </c>
      <c r="M17" s="41">
        <f>VLOOKUP($J17,配件单价!$A:$D,4,0)</f>
        <v>4</v>
      </c>
      <c r="N17" s="41">
        <f>VLOOKUP($K17,配件单价!$A:$D,4,0)</f>
        <v>5</v>
      </c>
      <c r="O17" s="41">
        <f>VLOOKUP(D17,配件单价!A:D,4,0)</f>
        <v>3</v>
      </c>
      <c r="P17" s="1">
        <f t="shared" si="1"/>
        <v>4</v>
      </c>
      <c r="Q17" s="41">
        <f>VLOOKUP($A17,配件单价!$G:$I,2,0)</f>
        <v>4.16666666666667</v>
      </c>
      <c r="R17" s="44">
        <f t="shared" si="2"/>
        <v>29.1666666666667</v>
      </c>
      <c r="S17" s="44">
        <v>45.6876334170899</v>
      </c>
      <c r="T17" s="44">
        <v>53.1100063926454</v>
      </c>
      <c r="U17" s="44">
        <v>4.56349206349206</v>
      </c>
      <c r="V17" s="44">
        <v>5.75396825396825</v>
      </c>
      <c r="W17" s="45">
        <v>6.74603174603175</v>
      </c>
      <c r="X17" s="45">
        <v>7.93650793650794</v>
      </c>
      <c r="Y17" s="45">
        <f>VLOOKUP(A17,配件单价!$L:$O,4,0)</f>
        <v>2</v>
      </c>
      <c r="Z17" s="45" t="e">
        <f>VLOOKUP(G17,配件单价!$Q:$U,5,0)</f>
        <v>#N/A</v>
      </c>
    </row>
    <row r="18" ht="15" spans="1:26">
      <c r="A18" s="1">
        <v>355</v>
      </c>
      <c r="B18" s="1">
        <v>134</v>
      </c>
      <c r="C18" s="1">
        <v>4</v>
      </c>
      <c r="D18" s="1" t="s">
        <v>23</v>
      </c>
      <c r="E18" s="1">
        <v>2</v>
      </c>
      <c r="F18" s="1">
        <v>0.55</v>
      </c>
      <c r="G18" s="1" t="str">
        <f t="shared" si="0"/>
        <v>2-0.55kW</v>
      </c>
      <c r="H18" s="1">
        <f>VLOOKUP(G18,辅助表!$B:$C,2,0)</f>
        <v>71</v>
      </c>
      <c r="I18" s="1">
        <f>VLOOKUP(H18,辅助表!$F:$G,2,0)</f>
        <v>14</v>
      </c>
      <c r="J18" s="1" t="s">
        <v>24</v>
      </c>
      <c r="K18" s="1" t="s">
        <v>26</v>
      </c>
      <c r="M18" s="41">
        <f>VLOOKUP($J18,配件单价!$A:$D,4,0)</f>
        <v>4</v>
      </c>
      <c r="N18" s="41">
        <f>VLOOKUP($K18,配件单价!$A:$D,4,0)</f>
        <v>5</v>
      </c>
      <c r="O18" s="41">
        <f>VLOOKUP(D18,配件单价!A:D,4,0)</f>
        <v>3</v>
      </c>
      <c r="P18" s="1">
        <f t="shared" si="1"/>
        <v>4</v>
      </c>
      <c r="Q18" s="41">
        <f>VLOOKUP($A18,配件单价!$G:$I,2,0)</f>
        <v>4.16666666666667</v>
      </c>
      <c r="R18" s="44">
        <f t="shared" si="2"/>
        <v>29.1666666666667</v>
      </c>
      <c r="S18" s="44">
        <v>45.6876334170899</v>
      </c>
      <c r="T18" s="44">
        <v>53.1100063926454</v>
      </c>
      <c r="U18" s="44">
        <v>4.56349206349206</v>
      </c>
      <c r="V18" s="44">
        <v>5.75396825396825</v>
      </c>
      <c r="W18" s="45">
        <v>6.74603174603175</v>
      </c>
      <c r="X18" s="45">
        <v>7.93650793650794</v>
      </c>
      <c r="Y18" s="45">
        <f>VLOOKUP(A18,配件单价!$L:$O,4,0)</f>
        <v>2</v>
      </c>
      <c r="Z18" s="45" t="e">
        <f>VLOOKUP(G18,配件单价!$Q:$U,5,0)</f>
        <v>#N/A</v>
      </c>
    </row>
    <row r="19" ht="15" spans="1:26">
      <c r="A19" s="1">
        <v>355</v>
      </c>
      <c r="B19" s="1">
        <v>134</v>
      </c>
      <c r="C19" s="1">
        <v>4</v>
      </c>
      <c r="D19" s="1" t="s">
        <v>23</v>
      </c>
      <c r="E19" s="1">
        <v>2</v>
      </c>
      <c r="F19" s="1">
        <v>0.75</v>
      </c>
      <c r="G19" s="1" t="str">
        <f t="shared" si="0"/>
        <v>2-0.75kW</v>
      </c>
      <c r="H19" s="1">
        <f>VLOOKUP(G19,辅助表!$B:$C,2,0)</f>
        <v>80</v>
      </c>
      <c r="I19" s="1">
        <f>VLOOKUP(H19,辅助表!$F:$G,2,0)</f>
        <v>19</v>
      </c>
      <c r="J19" s="1" t="s">
        <v>24</v>
      </c>
      <c r="K19" s="1" t="s">
        <v>27</v>
      </c>
      <c r="M19" s="41">
        <f>VLOOKUP($J19,配件单价!$A:$D,4,0)</f>
        <v>4</v>
      </c>
      <c r="N19" s="41">
        <f>VLOOKUP($K19,配件单价!$A:$D,4,0)</f>
        <v>5</v>
      </c>
      <c r="O19" s="41">
        <f>VLOOKUP(D19,配件单价!A:D,4,0)</f>
        <v>3</v>
      </c>
      <c r="P19" s="1">
        <f t="shared" si="1"/>
        <v>4</v>
      </c>
      <c r="Q19" s="41">
        <f>VLOOKUP($A19,配件单价!$G:$I,2,0)</f>
        <v>4.16666666666667</v>
      </c>
      <c r="R19" s="44">
        <f t="shared" si="2"/>
        <v>29.1666666666667</v>
      </c>
      <c r="S19" s="44">
        <v>45.6876334170899</v>
      </c>
      <c r="T19" s="44">
        <v>53.1100063926454</v>
      </c>
      <c r="U19" s="44">
        <v>4.56349206349206</v>
      </c>
      <c r="V19" s="44">
        <v>5.75396825396825</v>
      </c>
      <c r="W19" s="45">
        <v>6.74603174603175</v>
      </c>
      <c r="X19" s="45">
        <v>7.93650793650794</v>
      </c>
      <c r="Y19" s="45">
        <f>VLOOKUP(A19,配件单价!$L:$O,4,0)</f>
        <v>2</v>
      </c>
      <c r="Z19" s="45">
        <f>VLOOKUP(G19,配件单价!$Q:$U,5,0)</f>
        <v>62.643375</v>
      </c>
    </row>
    <row r="20" ht="15" spans="1:26">
      <c r="A20" s="1">
        <v>355</v>
      </c>
      <c r="B20" s="1">
        <v>134</v>
      </c>
      <c r="C20" s="1">
        <v>4</v>
      </c>
      <c r="D20" s="1" t="s">
        <v>23</v>
      </c>
      <c r="E20" s="1">
        <v>2</v>
      </c>
      <c r="F20" s="1">
        <v>1.1</v>
      </c>
      <c r="G20" s="1" t="str">
        <f t="shared" si="0"/>
        <v>2-1.1kW</v>
      </c>
      <c r="H20" s="1">
        <f>VLOOKUP(G20,辅助表!$B:$C,2,0)</f>
        <v>80</v>
      </c>
      <c r="I20" s="1">
        <f>VLOOKUP(H20,辅助表!$F:$G,2,0)</f>
        <v>19</v>
      </c>
      <c r="J20" s="1" t="s">
        <v>24</v>
      </c>
      <c r="K20" s="1" t="s">
        <v>27</v>
      </c>
      <c r="M20" s="41">
        <f>VLOOKUP($J20,配件单价!$A:$D,4,0)</f>
        <v>4</v>
      </c>
      <c r="N20" s="41">
        <f>VLOOKUP($K20,配件单价!$A:$D,4,0)</f>
        <v>5</v>
      </c>
      <c r="O20" s="41">
        <f>VLOOKUP(D20,配件单价!A:D,4,0)</f>
        <v>3</v>
      </c>
      <c r="P20" s="1">
        <f t="shared" si="1"/>
        <v>4</v>
      </c>
      <c r="Q20" s="41">
        <f>VLOOKUP($A20,配件单价!$G:$I,2,0)</f>
        <v>4.16666666666667</v>
      </c>
      <c r="R20" s="44">
        <f t="shared" si="2"/>
        <v>29.1666666666667</v>
      </c>
      <c r="S20" s="44">
        <v>45.6876334170899</v>
      </c>
      <c r="T20" s="44">
        <v>53.1100063926454</v>
      </c>
      <c r="U20" s="44">
        <v>4.56349206349206</v>
      </c>
      <c r="V20" s="44">
        <v>5.75396825396825</v>
      </c>
      <c r="W20" s="45">
        <v>6.74603174603175</v>
      </c>
      <c r="X20" s="45">
        <v>7.93650793650794</v>
      </c>
      <c r="Y20" s="45">
        <f>VLOOKUP(A20,配件单价!$L:$O,4,0)</f>
        <v>2</v>
      </c>
      <c r="Z20" s="45">
        <f>VLOOKUP(G20,配件单价!$Q:$U,5,0)</f>
        <v>65.903625</v>
      </c>
    </row>
    <row r="21" ht="15" spans="1:26">
      <c r="A21" s="1">
        <v>355</v>
      </c>
      <c r="B21" s="1">
        <v>134</v>
      </c>
      <c r="C21" s="1">
        <v>4</v>
      </c>
      <c r="D21" s="1" t="s">
        <v>23</v>
      </c>
      <c r="E21" s="1">
        <v>2</v>
      </c>
      <c r="F21" s="1">
        <v>1.5</v>
      </c>
      <c r="G21" s="1" t="str">
        <f t="shared" si="0"/>
        <v>2-1.5kW</v>
      </c>
      <c r="H21" s="1">
        <f>VLOOKUP(G21,辅助表!$B:$C,2,0)</f>
        <v>90</v>
      </c>
      <c r="I21" s="1">
        <f>VLOOKUP(H21,辅助表!$F:$G,2,0)</f>
        <v>24</v>
      </c>
      <c r="J21" s="1" t="s">
        <v>24</v>
      </c>
      <c r="K21" s="1" t="s">
        <v>28</v>
      </c>
      <c r="M21" s="41">
        <f>VLOOKUP($J21,配件单价!$A:$D,4,0)</f>
        <v>4</v>
      </c>
      <c r="N21" s="41">
        <f>VLOOKUP($K21,配件单价!$A:$D,4,0)</f>
        <v>5</v>
      </c>
      <c r="O21" s="41">
        <f>VLOOKUP(D21,配件单价!A:D,4,0)</f>
        <v>3</v>
      </c>
      <c r="P21" s="1">
        <f t="shared" si="1"/>
        <v>4</v>
      </c>
      <c r="Q21" s="41">
        <f>VLOOKUP($A21,配件单价!$G:$I,2,0)</f>
        <v>4.16666666666667</v>
      </c>
      <c r="R21" s="44">
        <f t="shared" si="2"/>
        <v>29.1666666666667</v>
      </c>
      <c r="S21" s="44">
        <v>45.6876334170899</v>
      </c>
      <c r="T21" s="44">
        <v>53.1100063926454</v>
      </c>
      <c r="U21" s="44">
        <v>4.56349206349206</v>
      </c>
      <c r="V21" s="44">
        <v>5.75396825396825</v>
      </c>
      <c r="W21" s="45">
        <v>6.74603174603175</v>
      </c>
      <c r="X21" s="45">
        <v>7.93650793650794</v>
      </c>
      <c r="Y21" s="45">
        <f>VLOOKUP(A21,配件单价!$L:$O,4,0)</f>
        <v>2</v>
      </c>
      <c r="Z21" s="45">
        <f>VLOOKUP(G21,配件单价!$Q:$U,5,0)</f>
        <v>79.410375</v>
      </c>
    </row>
    <row r="22" ht="15" spans="1:26">
      <c r="A22" s="1">
        <v>355</v>
      </c>
      <c r="B22" s="1">
        <v>134</v>
      </c>
      <c r="C22" s="1">
        <v>8</v>
      </c>
      <c r="D22" s="1" t="s">
        <v>23</v>
      </c>
      <c r="E22" s="1">
        <v>4</v>
      </c>
      <c r="F22" s="1">
        <v>0.12</v>
      </c>
      <c r="G22" s="1" t="str">
        <f t="shared" si="0"/>
        <v>4-0.12kW</v>
      </c>
      <c r="H22" s="1">
        <f>VLOOKUP(G22,辅助表!$B:$C,2,0)</f>
        <v>63</v>
      </c>
      <c r="I22" s="1">
        <f>VLOOKUP(H22,辅助表!$F:$G,2,0)</f>
        <v>11</v>
      </c>
      <c r="J22" s="1" t="s">
        <v>24</v>
      </c>
      <c r="K22" s="3" t="s">
        <v>25</v>
      </c>
      <c r="M22" s="41">
        <f>VLOOKUP($J22,配件单价!$A:$D,4,0)</f>
        <v>4</v>
      </c>
      <c r="N22" s="41" t="e">
        <f>VLOOKUP($K22,配件单价!$A:$D,4,0)</f>
        <v>#N/A</v>
      </c>
      <c r="O22" s="41">
        <f>VLOOKUP(D22,配件单价!A:D,4,0)</f>
        <v>3</v>
      </c>
      <c r="P22" s="1">
        <f t="shared" si="1"/>
        <v>8</v>
      </c>
      <c r="Q22" s="41">
        <f>VLOOKUP($A22,配件单价!$G:$I,2,0)</f>
        <v>4.16666666666667</v>
      </c>
      <c r="R22" s="44" t="e">
        <f t="shared" si="2"/>
        <v>#N/A</v>
      </c>
      <c r="S22" s="44">
        <v>45.6876334170899</v>
      </c>
      <c r="T22" s="44">
        <v>53.1100063926454</v>
      </c>
      <c r="U22" s="44">
        <v>4.56349206349206</v>
      </c>
      <c r="V22" s="44">
        <v>5.75396825396825</v>
      </c>
      <c r="W22" s="45">
        <v>6.74603174603175</v>
      </c>
      <c r="X22" s="45">
        <v>7.93650793650794</v>
      </c>
      <c r="Y22" s="45">
        <f>VLOOKUP(A22,配件单价!$L:$O,4,0)</f>
        <v>2</v>
      </c>
      <c r="Z22" s="45" t="e">
        <f>VLOOKUP(G22,配件单价!$Q:$U,5,0)</f>
        <v>#N/A</v>
      </c>
    </row>
    <row r="23" ht="15" spans="1:26">
      <c r="A23" s="1">
        <v>355</v>
      </c>
      <c r="B23" s="1">
        <v>134</v>
      </c>
      <c r="C23" s="1">
        <v>8</v>
      </c>
      <c r="D23" s="1" t="s">
        <v>23</v>
      </c>
      <c r="E23" s="1">
        <v>4</v>
      </c>
      <c r="F23" s="1">
        <v>0.18</v>
      </c>
      <c r="G23" s="1" t="str">
        <f t="shared" si="0"/>
        <v>4-0.18kW</v>
      </c>
      <c r="H23" s="1">
        <f>VLOOKUP(G23,辅助表!$B:$C,2,0)</f>
        <v>63</v>
      </c>
      <c r="I23" s="1">
        <f>VLOOKUP(H23,辅助表!$F:$G,2,0)</f>
        <v>11</v>
      </c>
      <c r="J23" s="1" t="s">
        <v>24</v>
      </c>
      <c r="K23" s="3" t="s">
        <v>25</v>
      </c>
      <c r="M23" s="41">
        <f>VLOOKUP($J23,配件单价!$A:$D,4,0)</f>
        <v>4</v>
      </c>
      <c r="N23" s="41" t="e">
        <f>VLOOKUP($K23,配件单价!$A:$D,4,0)</f>
        <v>#N/A</v>
      </c>
      <c r="O23" s="41">
        <f>VLOOKUP(D23,配件单价!A:D,4,0)</f>
        <v>3</v>
      </c>
      <c r="P23" s="1">
        <f t="shared" si="1"/>
        <v>8</v>
      </c>
      <c r="Q23" s="41">
        <f>VLOOKUP($A23,配件单价!$G:$I,2,0)</f>
        <v>4.16666666666667</v>
      </c>
      <c r="R23" s="44" t="e">
        <f t="shared" si="2"/>
        <v>#N/A</v>
      </c>
      <c r="S23" s="44">
        <v>45.6876334170899</v>
      </c>
      <c r="T23" s="44">
        <v>53.1100063926454</v>
      </c>
      <c r="U23" s="44">
        <v>4.56349206349206</v>
      </c>
      <c r="V23" s="44">
        <v>5.75396825396825</v>
      </c>
      <c r="W23" s="45">
        <v>6.74603174603175</v>
      </c>
      <c r="X23" s="45">
        <v>7.93650793650794</v>
      </c>
      <c r="Y23" s="45">
        <f>VLOOKUP(A23,配件单价!$L:$O,4,0)</f>
        <v>2</v>
      </c>
      <c r="Z23" s="45" t="e">
        <f>VLOOKUP(G23,配件单价!$Q:$U,5,0)</f>
        <v>#N/A</v>
      </c>
    </row>
    <row r="24" ht="15" spans="1:26">
      <c r="A24" s="1">
        <v>355</v>
      </c>
      <c r="B24" s="1">
        <v>134</v>
      </c>
      <c r="C24" s="1">
        <v>8</v>
      </c>
      <c r="D24" s="1" t="s">
        <v>23</v>
      </c>
      <c r="E24" s="1">
        <v>4</v>
      </c>
      <c r="F24" s="1">
        <v>0.25</v>
      </c>
      <c r="G24" s="1" t="str">
        <f t="shared" si="0"/>
        <v>4-0.25kW</v>
      </c>
      <c r="H24" s="1">
        <f>VLOOKUP(G24,辅助表!$B:$C,2,0)</f>
        <v>71</v>
      </c>
      <c r="I24" s="1">
        <f>VLOOKUP(H24,辅助表!$F:$G,2,0)</f>
        <v>14</v>
      </c>
      <c r="J24" s="1" t="s">
        <v>24</v>
      </c>
      <c r="K24" s="1" t="s">
        <v>26</v>
      </c>
      <c r="M24" s="41">
        <f>VLOOKUP($J24,配件单价!$A:$D,4,0)</f>
        <v>4</v>
      </c>
      <c r="N24" s="41">
        <f>VLOOKUP($K24,配件单价!$A:$D,4,0)</f>
        <v>5</v>
      </c>
      <c r="O24" s="41">
        <f>VLOOKUP(D24,配件单价!A:D,4,0)</f>
        <v>3</v>
      </c>
      <c r="P24" s="1">
        <f t="shared" si="1"/>
        <v>8</v>
      </c>
      <c r="Q24" s="41">
        <f>VLOOKUP($A24,配件单价!$G:$I,2,0)</f>
        <v>4.16666666666667</v>
      </c>
      <c r="R24" s="44">
        <f t="shared" si="2"/>
        <v>41.1666666666667</v>
      </c>
      <c r="S24" s="44">
        <v>45.6876334170899</v>
      </c>
      <c r="T24" s="44">
        <v>53.1100063926454</v>
      </c>
      <c r="U24" s="44">
        <v>4.56349206349206</v>
      </c>
      <c r="V24" s="44">
        <v>5.75396825396825</v>
      </c>
      <c r="W24" s="45">
        <v>6.74603174603175</v>
      </c>
      <c r="X24" s="45">
        <v>7.93650793650794</v>
      </c>
      <c r="Y24" s="45">
        <f>VLOOKUP(A24,配件单价!$L:$O,4,0)</f>
        <v>2</v>
      </c>
      <c r="Z24" s="45" t="e">
        <f>VLOOKUP(G24,配件单价!$Q:$U,5,0)</f>
        <v>#N/A</v>
      </c>
    </row>
    <row r="25" ht="15" spans="1:26">
      <c r="A25" s="1">
        <v>355</v>
      </c>
      <c r="B25" s="1">
        <v>134</v>
      </c>
      <c r="C25" s="1">
        <v>8</v>
      </c>
      <c r="D25" s="1" t="s">
        <v>23</v>
      </c>
      <c r="E25" s="1">
        <v>4</v>
      </c>
      <c r="F25" s="1">
        <v>0.37</v>
      </c>
      <c r="G25" s="1" t="str">
        <f t="shared" si="0"/>
        <v>4-0.37kW</v>
      </c>
      <c r="H25" s="1">
        <f>VLOOKUP(G25,辅助表!$B:$C,2,0)</f>
        <v>71</v>
      </c>
      <c r="I25" s="1">
        <f>VLOOKUP(H25,辅助表!$F:$G,2,0)</f>
        <v>14</v>
      </c>
      <c r="J25" s="1" t="s">
        <v>24</v>
      </c>
      <c r="K25" s="1" t="s">
        <v>26</v>
      </c>
      <c r="M25" s="41">
        <f>VLOOKUP($J25,配件单价!$A:$D,4,0)</f>
        <v>4</v>
      </c>
      <c r="N25" s="41">
        <f>VLOOKUP($K25,配件单价!$A:$D,4,0)</f>
        <v>5</v>
      </c>
      <c r="O25" s="41">
        <f>VLOOKUP(D25,配件单价!A:D,4,0)</f>
        <v>3</v>
      </c>
      <c r="P25" s="1">
        <f t="shared" si="1"/>
        <v>8</v>
      </c>
      <c r="Q25" s="41">
        <f>VLOOKUP($A25,配件单价!$G:$I,2,0)</f>
        <v>4.16666666666667</v>
      </c>
      <c r="R25" s="44">
        <f t="shared" si="2"/>
        <v>41.1666666666667</v>
      </c>
      <c r="S25" s="44">
        <v>45.6876334170899</v>
      </c>
      <c r="T25" s="44">
        <v>53.1100063926454</v>
      </c>
      <c r="U25" s="44">
        <v>4.56349206349206</v>
      </c>
      <c r="V25" s="44">
        <v>5.75396825396825</v>
      </c>
      <c r="W25" s="45">
        <v>6.74603174603175</v>
      </c>
      <c r="X25" s="45">
        <v>7.93650793650794</v>
      </c>
      <c r="Y25" s="45">
        <f>VLOOKUP(A25,配件单价!$L:$O,4,0)</f>
        <v>2</v>
      </c>
      <c r="Z25" s="45" t="e">
        <f>VLOOKUP(G25,配件单价!$Q:$U,5,0)</f>
        <v>#N/A</v>
      </c>
    </row>
    <row r="26" ht="15" spans="1:26">
      <c r="A26" s="1">
        <v>355</v>
      </c>
      <c r="B26" s="1">
        <v>134</v>
      </c>
      <c r="C26" s="1">
        <v>8</v>
      </c>
      <c r="D26" s="1" t="s">
        <v>23</v>
      </c>
      <c r="E26" s="1">
        <v>2</v>
      </c>
      <c r="F26" s="1">
        <v>1.1</v>
      </c>
      <c r="G26" s="1" t="str">
        <f t="shared" si="0"/>
        <v>2-1.1kW</v>
      </c>
      <c r="H26" s="1">
        <f>VLOOKUP(G26,辅助表!$B:$C,2,0)</f>
        <v>80</v>
      </c>
      <c r="I26" s="1">
        <f>VLOOKUP(H26,辅助表!$F:$G,2,0)</f>
        <v>19</v>
      </c>
      <c r="J26" s="1" t="s">
        <v>24</v>
      </c>
      <c r="K26" s="1" t="s">
        <v>27</v>
      </c>
      <c r="M26" s="41">
        <f>VLOOKUP($J26,配件单价!$A:$D,4,0)</f>
        <v>4</v>
      </c>
      <c r="N26" s="41">
        <f>VLOOKUP($K26,配件单价!$A:$D,4,0)</f>
        <v>5</v>
      </c>
      <c r="O26" s="41">
        <f>VLOOKUP(D26,配件单价!A:D,4,0)</f>
        <v>3</v>
      </c>
      <c r="P26" s="1">
        <f t="shared" si="1"/>
        <v>8</v>
      </c>
      <c r="Q26" s="41">
        <f>VLOOKUP($A26,配件单价!$G:$I,2,0)</f>
        <v>4.16666666666667</v>
      </c>
      <c r="R26" s="44">
        <f t="shared" si="2"/>
        <v>41.1666666666667</v>
      </c>
      <c r="S26" s="44">
        <v>45.6876334170899</v>
      </c>
      <c r="T26" s="44">
        <v>53.1100063926454</v>
      </c>
      <c r="U26" s="44">
        <v>4.56349206349206</v>
      </c>
      <c r="V26" s="44">
        <v>5.75396825396825</v>
      </c>
      <c r="W26" s="45">
        <v>6.74603174603175</v>
      </c>
      <c r="X26" s="45">
        <v>7.93650793650794</v>
      </c>
      <c r="Y26" s="45">
        <f>VLOOKUP(A26,配件单价!$L:$O,4,0)</f>
        <v>2</v>
      </c>
      <c r="Z26" s="45">
        <f>VLOOKUP(G26,配件单价!$Q:$U,5,0)</f>
        <v>65.903625</v>
      </c>
    </row>
    <row r="27" ht="15" spans="1:26">
      <c r="A27" s="1">
        <v>355</v>
      </c>
      <c r="B27" s="1">
        <v>134</v>
      </c>
      <c r="C27" s="1">
        <v>8</v>
      </c>
      <c r="D27" s="1" t="s">
        <v>23</v>
      </c>
      <c r="E27" s="1">
        <v>2</v>
      </c>
      <c r="F27" s="1">
        <v>1.5</v>
      </c>
      <c r="G27" s="1" t="str">
        <f t="shared" si="0"/>
        <v>2-1.5kW</v>
      </c>
      <c r="H27" s="1">
        <f>VLOOKUP(G27,辅助表!$B:$C,2,0)</f>
        <v>90</v>
      </c>
      <c r="I27" s="1">
        <f>VLOOKUP(H27,辅助表!$F:$G,2,0)</f>
        <v>24</v>
      </c>
      <c r="J27" s="1" t="s">
        <v>24</v>
      </c>
      <c r="K27" s="1" t="s">
        <v>28</v>
      </c>
      <c r="M27" s="41">
        <f>VLOOKUP($J27,配件单价!$A:$D,4,0)</f>
        <v>4</v>
      </c>
      <c r="N27" s="41">
        <f>VLOOKUP($K27,配件单价!$A:$D,4,0)</f>
        <v>5</v>
      </c>
      <c r="O27" s="41">
        <f>VLOOKUP(D27,配件单价!A:D,4,0)</f>
        <v>3</v>
      </c>
      <c r="P27" s="1">
        <f t="shared" si="1"/>
        <v>8</v>
      </c>
      <c r="Q27" s="41">
        <f>VLOOKUP($A27,配件单价!$G:$I,2,0)</f>
        <v>4.16666666666667</v>
      </c>
      <c r="R27" s="44">
        <f t="shared" si="2"/>
        <v>41.1666666666667</v>
      </c>
      <c r="S27" s="44">
        <v>45.6876334170899</v>
      </c>
      <c r="T27" s="44">
        <v>53.1100063926454</v>
      </c>
      <c r="U27" s="44">
        <v>4.56349206349206</v>
      </c>
      <c r="V27" s="44">
        <v>5.75396825396825</v>
      </c>
      <c r="W27" s="45">
        <v>6.74603174603175</v>
      </c>
      <c r="X27" s="45">
        <v>7.93650793650794</v>
      </c>
      <c r="Y27" s="45">
        <f>VLOOKUP(A27,配件单价!$L:$O,4,0)</f>
        <v>2</v>
      </c>
      <c r="Z27" s="45">
        <f>VLOOKUP(G27,配件单价!$Q:$U,5,0)</f>
        <v>79.410375</v>
      </c>
    </row>
    <row r="28" ht="15" spans="1:26">
      <c r="A28" s="1">
        <v>355</v>
      </c>
      <c r="B28" s="1">
        <v>134</v>
      </c>
      <c r="C28" s="1">
        <v>8</v>
      </c>
      <c r="D28" s="1" t="s">
        <v>23</v>
      </c>
      <c r="E28" s="1">
        <v>2</v>
      </c>
      <c r="F28" s="1">
        <v>2.2</v>
      </c>
      <c r="G28" s="1" t="str">
        <f t="shared" si="0"/>
        <v>2-2.2kW</v>
      </c>
      <c r="H28" s="1">
        <f>VLOOKUP(G28,辅助表!$B:$C,2,0)</f>
        <v>90</v>
      </c>
      <c r="I28" s="1">
        <f>VLOOKUP(H28,辅助表!$F:$G,2,0)</f>
        <v>24</v>
      </c>
      <c r="J28" s="1" t="s">
        <v>24</v>
      </c>
      <c r="K28" s="1" t="s">
        <v>28</v>
      </c>
      <c r="M28" s="41">
        <f>VLOOKUP($J28,配件单价!$A:$D,4,0)</f>
        <v>4</v>
      </c>
      <c r="N28" s="41">
        <f>VLOOKUP($K28,配件单价!$A:$D,4,0)</f>
        <v>5</v>
      </c>
      <c r="O28" s="41">
        <f>VLOOKUP(D28,配件单价!A:D,4,0)</f>
        <v>3</v>
      </c>
      <c r="P28" s="1">
        <f t="shared" si="1"/>
        <v>8</v>
      </c>
      <c r="Q28" s="41">
        <f>VLOOKUP($A28,配件单价!$G:$I,2,0)</f>
        <v>4.16666666666667</v>
      </c>
      <c r="R28" s="44">
        <f t="shared" si="2"/>
        <v>41.1666666666667</v>
      </c>
      <c r="S28" s="44">
        <v>45.6876334170899</v>
      </c>
      <c r="T28" s="44">
        <v>53.1100063926454</v>
      </c>
      <c r="U28" s="44">
        <v>4.56349206349206</v>
      </c>
      <c r="V28" s="44">
        <v>5.75396825396825</v>
      </c>
      <c r="W28" s="45">
        <v>6.74603174603175</v>
      </c>
      <c r="X28" s="45">
        <v>7.93650793650794</v>
      </c>
      <c r="Y28" s="45">
        <f>VLOOKUP(A28,配件单价!$L:$O,4,0)</f>
        <v>2</v>
      </c>
      <c r="Z28" s="45">
        <f>VLOOKUP(G28,配件单价!$Q:$U,5,0)</f>
        <v>93.848625</v>
      </c>
    </row>
    <row r="29" ht="15" spans="1:26">
      <c r="A29" s="1">
        <v>400</v>
      </c>
      <c r="B29" s="1">
        <v>134</v>
      </c>
      <c r="C29" s="1">
        <v>4</v>
      </c>
      <c r="D29" s="1" t="s">
        <v>23</v>
      </c>
      <c r="E29" s="1">
        <v>4</v>
      </c>
      <c r="F29" s="1">
        <v>0.12</v>
      </c>
      <c r="G29" s="1" t="str">
        <f t="shared" si="0"/>
        <v>4-0.12kW</v>
      </c>
      <c r="H29" s="1">
        <f>VLOOKUP(G29,辅助表!$B:$C,2,0)</f>
        <v>63</v>
      </c>
      <c r="I29" s="1">
        <f>VLOOKUP(H29,辅助表!$F:$G,2,0)</f>
        <v>11</v>
      </c>
      <c r="J29" s="1" t="s">
        <v>24</v>
      </c>
      <c r="K29" s="3" t="s">
        <v>25</v>
      </c>
      <c r="M29" s="41">
        <f>VLOOKUP($J29,配件单价!$A:$D,4,0)</f>
        <v>4</v>
      </c>
      <c r="N29" s="41" t="e">
        <f>VLOOKUP($K29,配件单价!$A:$D,4,0)</f>
        <v>#N/A</v>
      </c>
      <c r="O29" s="41">
        <f>VLOOKUP(D29,配件单价!A:D,4,0)</f>
        <v>3</v>
      </c>
      <c r="P29" s="1">
        <f t="shared" si="1"/>
        <v>4</v>
      </c>
      <c r="Q29" s="41">
        <f>VLOOKUP($A29,配件单价!$G:$I,2,0)</f>
        <v>4.86111111111111</v>
      </c>
      <c r="R29" s="44" t="e">
        <f t="shared" si="2"/>
        <v>#N/A</v>
      </c>
      <c r="S29" s="44">
        <v>47</v>
      </c>
      <c r="T29" s="44">
        <v>54.4568747337302</v>
      </c>
      <c r="U29" s="44">
        <v>5.95238095238095</v>
      </c>
      <c r="V29" s="44">
        <v>7.93650793650794</v>
      </c>
      <c r="W29" s="45">
        <v>7.73809523809524</v>
      </c>
      <c r="X29" s="45">
        <v>9.32539682539683</v>
      </c>
      <c r="Y29" s="45">
        <f>VLOOKUP(A29,配件单价!$L:$O,4,0)</f>
        <v>2</v>
      </c>
      <c r="Z29" s="45" t="e">
        <f>VLOOKUP(G29,配件单价!$Q:$U,5,0)</f>
        <v>#N/A</v>
      </c>
    </row>
    <row r="30" ht="15" spans="1:26">
      <c r="A30" s="1">
        <v>400</v>
      </c>
      <c r="B30" s="1">
        <v>134</v>
      </c>
      <c r="C30" s="1">
        <v>4</v>
      </c>
      <c r="D30" s="1" t="s">
        <v>23</v>
      </c>
      <c r="E30" s="1">
        <v>4</v>
      </c>
      <c r="F30" s="1">
        <v>0.25</v>
      </c>
      <c r="G30" s="1" t="str">
        <f t="shared" si="0"/>
        <v>4-0.25kW</v>
      </c>
      <c r="H30" s="1">
        <f>VLOOKUP(G30,辅助表!$B:$C,2,0)</f>
        <v>71</v>
      </c>
      <c r="I30" s="1">
        <f>VLOOKUP(H30,辅助表!$F:$G,2,0)</f>
        <v>14</v>
      </c>
      <c r="J30" s="1" t="s">
        <v>24</v>
      </c>
      <c r="K30" s="1" t="s">
        <v>26</v>
      </c>
      <c r="M30" s="41">
        <f>VLOOKUP($J30,配件单价!$A:$D,4,0)</f>
        <v>4</v>
      </c>
      <c r="N30" s="41">
        <f>VLOOKUP($K30,配件单价!$A:$D,4,0)</f>
        <v>5</v>
      </c>
      <c r="O30" s="41">
        <f>VLOOKUP(D30,配件单价!A:D,4,0)</f>
        <v>3</v>
      </c>
      <c r="P30" s="1">
        <f t="shared" si="1"/>
        <v>4</v>
      </c>
      <c r="Q30" s="41">
        <f>VLOOKUP($A30,配件单价!$G:$I,2,0)</f>
        <v>4.86111111111111</v>
      </c>
      <c r="R30" s="44">
        <f t="shared" si="2"/>
        <v>29.8611111111111</v>
      </c>
      <c r="S30" s="44">
        <v>47</v>
      </c>
      <c r="T30" s="44">
        <v>54.4568747337302</v>
      </c>
      <c r="U30" s="44">
        <v>5.95238095238095</v>
      </c>
      <c r="V30" s="44">
        <v>7.93650793650794</v>
      </c>
      <c r="W30" s="45">
        <v>7.73809523809524</v>
      </c>
      <c r="X30" s="45">
        <v>9.32539682539683</v>
      </c>
      <c r="Y30" s="45">
        <f>VLOOKUP(A30,配件单价!$L:$O,4,0)</f>
        <v>2</v>
      </c>
      <c r="Z30" s="45" t="e">
        <f>VLOOKUP(G30,配件单价!$Q:$U,5,0)</f>
        <v>#N/A</v>
      </c>
    </row>
    <row r="31" ht="15" spans="1:26">
      <c r="A31" s="1">
        <v>400</v>
      </c>
      <c r="B31" s="1">
        <v>134</v>
      </c>
      <c r="C31" s="1">
        <v>4</v>
      </c>
      <c r="D31" s="1" t="s">
        <v>23</v>
      </c>
      <c r="E31" s="1">
        <v>4</v>
      </c>
      <c r="F31" s="1">
        <v>0.37</v>
      </c>
      <c r="G31" s="1" t="str">
        <f t="shared" si="0"/>
        <v>4-0.37kW</v>
      </c>
      <c r="H31" s="1">
        <f>VLOOKUP(G31,辅助表!$B:$C,2,0)</f>
        <v>71</v>
      </c>
      <c r="I31" s="1">
        <f>VLOOKUP(H31,辅助表!$F:$G,2,0)</f>
        <v>14</v>
      </c>
      <c r="J31" s="1" t="s">
        <v>24</v>
      </c>
      <c r="K31" s="1" t="s">
        <v>26</v>
      </c>
      <c r="M31" s="41">
        <f>VLOOKUP($J31,配件单价!$A:$D,4,0)</f>
        <v>4</v>
      </c>
      <c r="N31" s="41">
        <f>VLOOKUP($K31,配件单价!$A:$D,4,0)</f>
        <v>5</v>
      </c>
      <c r="O31" s="41">
        <f>VLOOKUP(D31,配件单价!A:D,4,0)</f>
        <v>3</v>
      </c>
      <c r="P31" s="1">
        <f t="shared" si="1"/>
        <v>4</v>
      </c>
      <c r="Q31" s="41">
        <f>VLOOKUP($A31,配件单价!$G:$I,2,0)</f>
        <v>4.86111111111111</v>
      </c>
      <c r="R31" s="44">
        <f t="shared" si="2"/>
        <v>29.8611111111111</v>
      </c>
      <c r="S31" s="44">
        <v>47</v>
      </c>
      <c r="T31" s="44">
        <v>54.4568747337302</v>
      </c>
      <c r="U31" s="44">
        <v>5.95238095238095</v>
      </c>
      <c r="V31" s="44">
        <v>7.93650793650794</v>
      </c>
      <c r="W31" s="45">
        <v>7.73809523809524</v>
      </c>
      <c r="X31" s="45">
        <v>9.32539682539683</v>
      </c>
      <c r="Y31" s="45">
        <f>VLOOKUP(A31,配件单价!$L:$O,4,0)</f>
        <v>2</v>
      </c>
      <c r="Z31" s="45" t="e">
        <f>VLOOKUP(G31,配件单价!$Q:$U,5,0)</f>
        <v>#N/A</v>
      </c>
    </row>
    <row r="32" ht="15" spans="1:26">
      <c r="A32" s="1">
        <v>400</v>
      </c>
      <c r="B32" s="1">
        <v>134</v>
      </c>
      <c r="C32" s="1">
        <v>4</v>
      </c>
      <c r="D32" s="1" t="s">
        <v>23</v>
      </c>
      <c r="E32" s="1">
        <v>2</v>
      </c>
      <c r="F32" s="1">
        <v>0.75</v>
      </c>
      <c r="G32" s="1" t="str">
        <f t="shared" si="0"/>
        <v>2-0.75kW</v>
      </c>
      <c r="H32" s="1">
        <f>VLOOKUP(G32,辅助表!$B:$C,2,0)</f>
        <v>80</v>
      </c>
      <c r="I32" s="1">
        <f>VLOOKUP(H32,辅助表!$F:$G,2,0)</f>
        <v>19</v>
      </c>
      <c r="J32" s="1" t="s">
        <v>24</v>
      </c>
      <c r="K32" s="1" t="s">
        <v>27</v>
      </c>
      <c r="M32" s="41">
        <f>VLOOKUP($J32,配件单价!$A:$D,4,0)</f>
        <v>4</v>
      </c>
      <c r="N32" s="41">
        <f>VLOOKUP($K32,配件单价!$A:$D,4,0)</f>
        <v>5</v>
      </c>
      <c r="O32" s="41">
        <f>VLOOKUP(D32,配件单价!A:D,4,0)</f>
        <v>3</v>
      </c>
      <c r="P32" s="1">
        <f t="shared" si="1"/>
        <v>4</v>
      </c>
      <c r="Q32" s="41">
        <f>VLOOKUP($A32,配件单价!$G:$I,2,0)</f>
        <v>4.86111111111111</v>
      </c>
      <c r="R32" s="44">
        <f t="shared" si="2"/>
        <v>29.8611111111111</v>
      </c>
      <c r="S32" s="44">
        <v>47</v>
      </c>
      <c r="T32" s="44">
        <v>54.4568747337302</v>
      </c>
      <c r="U32" s="44">
        <v>5.95238095238095</v>
      </c>
      <c r="V32" s="44">
        <v>7.93650793650794</v>
      </c>
      <c r="W32" s="45">
        <v>7.73809523809524</v>
      </c>
      <c r="X32" s="45">
        <v>9.32539682539683</v>
      </c>
      <c r="Y32" s="45">
        <f>VLOOKUP(A32,配件单价!$L:$O,4,0)</f>
        <v>2</v>
      </c>
      <c r="Z32" s="45">
        <f>VLOOKUP(G32,配件单价!$Q:$U,5,0)</f>
        <v>62.643375</v>
      </c>
    </row>
    <row r="33" ht="15" spans="1:26">
      <c r="A33" s="1">
        <v>400</v>
      </c>
      <c r="B33" s="1">
        <v>134</v>
      </c>
      <c r="C33" s="1">
        <v>4</v>
      </c>
      <c r="D33" s="1" t="s">
        <v>23</v>
      </c>
      <c r="E33" s="1">
        <v>2</v>
      </c>
      <c r="F33" s="1">
        <v>1.1</v>
      </c>
      <c r="G33" s="1" t="str">
        <f t="shared" si="0"/>
        <v>2-1.1kW</v>
      </c>
      <c r="H33" s="1">
        <f>VLOOKUP(G33,辅助表!$B:$C,2,0)</f>
        <v>80</v>
      </c>
      <c r="I33" s="1">
        <f>VLOOKUP(H33,辅助表!$F:$G,2,0)</f>
        <v>19</v>
      </c>
      <c r="J33" s="1" t="s">
        <v>24</v>
      </c>
      <c r="K33" s="1" t="s">
        <v>27</v>
      </c>
      <c r="M33" s="41">
        <f>VLOOKUP($J33,配件单价!$A:$D,4,0)</f>
        <v>4</v>
      </c>
      <c r="N33" s="41">
        <f>VLOOKUP($K33,配件单价!$A:$D,4,0)</f>
        <v>5</v>
      </c>
      <c r="O33" s="41">
        <f>VLOOKUP(D33,配件单价!A:D,4,0)</f>
        <v>3</v>
      </c>
      <c r="P33" s="1">
        <f t="shared" si="1"/>
        <v>4</v>
      </c>
      <c r="Q33" s="41">
        <f>VLOOKUP($A33,配件单价!$G:$I,2,0)</f>
        <v>4.86111111111111</v>
      </c>
      <c r="R33" s="44">
        <f t="shared" si="2"/>
        <v>29.8611111111111</v>
      </c>
      <c r="S33" s="44">
        <v>47</v>
      </c>
      <c r="T33" s="44">
        <v>54.4568747337302</v>
      </c>
      <c r="U33" s="44">
        <v>5.95238095238095</v>
      </c>
      <c r="V33" s="44">
        <v>7.93650793650794</v>
      </c>
      <c r="W33" s="45">
        <v>7.73809523809524</v>
      </c>
      <c r="X33" s="45">
        <v>9.32539682539683</v>
      </c>
      <c r="Y33" s="45">
        <f>VLOOKUP(A33,配件单价!$L:$O,4,0)</f>
        <v>2</v>
      </c>
      <c r="Z33" s="45">
        <f>VLOOKUP(G33,配件单价!$Q:$U,5,0)</f>
        <v>65.903625</v>
      </c>
    </row>
    <row r="34" ht="15" spans="1:26">
      <c r="A34" s="1">
        <v>400</v>
      </c>
      <c r="B34" s="1">
        <v>134</v>
      </c>
      <c r="C34" s="1">
        <v>4</v>
      </c>
      <c r="D34" s="1" t="s">
        <v>23</v>
      </c>
      <c r="E34" s="1">
        <v>2</v>
      </c>
      <c r="F34" s="1">
        <v>1.5</v>
      </c>
      <c r="G34" s="1" t="str">
        <f t="shared" si="0"/>
        <v>2-1.5kW</v>
      </c>
      <c r="H34" s="1">
        <f>VLOOKUP(G34,辅助表!$B:$C,2,0)</f>
        <v>90</v>
      </c>
      <c r="I34" s="1">
        <f>VLOOKUP(H34,辅助表!$F:$G,2,0)</f>
        <v>24</v>
      </c>
      <c r="J34" s="1" t="s">
        <v>24</v>
      </c>
      <c r="K34" s="1" t="s">
        <v>28</v>
      </c>
      <c r="M34" s="41">
        <f>VLOOKUP($J34,配件单价!$A:$D,4,0)</f>
        <v>4</v>
      </c>
      <c r="N34" s="41">
        <f>VLOOKUP($K34,配件单价!$A:$D,4,0)</f>
        <v>5</v>
      </c>
      <c r="O34" s="41">
        <f>VLOOKUP(D34,配件单价!A:D,4,0)</f>
        <v>3</v>
      </c>
      <c r="P34" s="1">
        <f t="shared" si="1"/>
        <v>4</v>
      </c>
      <c r="Q34" s="41">
        <f>VLOOKUP($A34,配件单价!$G:$I,2,0)</f>
        <v>4.86111111111111</v>
      </c>
      <c r="R34" s="44">
        <f t="shared" si="2"/>
        <v>29.8611111111111</v>
      </c>
      <c r="S34" s="44">
        <v>47</v>
      </c>
      <c r="T34" s="44">
        <v>54.4568747337302</v>
      </c>
      <c r="U34" s="44">
        <v>5.95238095238095</v>
      </c>
      <c r="V34" s="44">
        <v>7.93650793650794</v>
      </c>
      <c r="W34" s="45">
        <v>7.73809523809524</v>
      </c>
      <c r="X34" s="45">
        <v>9.32539682539683</v>
      </c>
      <c r="Y34" s="45">
        <f>VLOOKUP(A34,配件单价!$L:$O,4,0)</f>
        <v>2</v>
      </c>
      <c r="Z34" s="45">
        <f>VLOOKUP(G34,配件单价!$Q:$U,5,0)</f>
        <v>79.410375</v>
      </c>
    </row>
    <row r="35" ht="15" spans="1:26">
      <c r="A35" s="1">
        <v>400</v>
      </c>
      <c r="B35" s="1">
        <v>134</v>
      </c>
      <c r="C35" s="1">
        <v>4</v>
      </c>
      <c r="D35" s="1" t="s">
        <v>23</v>
      </c>
      <c r="E35" s="1">
        <v>2</v>
      </c>
      <c r="F35" s="1">
        <v>2.2</v>
      </c>
      <c r="G35" s="1" t="str">
        <f t="shared" si="0"/>
        <v>2-2.2kW</v>
      </c>
      <c r="H35" s="1">
        <f>VLOOKUP(G35,辅助表!$B:$C,2,0)</f>
        <v>90</v>
      </c>
      <c r="I35" s="1">
        <f>VLOOKUP(H35,辅助表!$F:$G,2,0)</f>
        <v>24</v>
      </c>
      <c r="J35" s="1" t="s">
        <v>24</v>
      </c>
      <c r="K35" s="1" t="s">
        <v>28</v>
      </c>
      <c r="M35" s="41">
        <f>VLOOKUP($J35,配件单价!$A:$D,4,0)</f>
        <v>4</v>
      </c>
      <c r="N35" s="41">
        <f>VLOOKUP($K35,配件单价!$A:$D,4,0)</f>
        <v>5</v>
      </c>
      <c r="O35" s="41">
        <f>VLOOKUP(D35,配件单价!A:D,4,0)</f>
        <v>3</v>
      </c>
      <c r="P35" s="1">
        <f t="shared" si="1"/>
        <v>4</v>
      </c>
      <c r="Q35" s="41">
        <f>VLOOKUP($A35,配件单价!$G:$I,2,0)</f>
        <v>4.86111111111111</v>
      </c>
      <c r="R35" s="44">
        <f t="shared" si="2"/>
        <v>29.8611111111111</v>
      </c>
      <c r="S35" s="44">
        <v>47</v>
      </c>
      <c r="T35" s="44">
        <v>54.4568747337302</v>
      </c>
      <c r="U35" s="44">
        <v>5.95238095238095</v>
      </c>
      <c r="V35" s="44">
        <v>7.93650793650794</v>
      </c>
      <c r="W35" s="45">
        <v>7.73809523809524</v>
      </c>
      <c r="X35" s="45">
        <v>9.32539682539683</v>
      </c>
      <c r="Y35" s="45">
        <f>VLOOKUP(A35,配件单价!$L:$O,4,0)</f>
        <v>2</v>
      </c>
      <c r="Z35" s="45">
        <f>VLOOKUP(G35,配件单价!$Q:$U,5,0)</f>
        <v>93.848625</v>
      </c>
    </row>
    <row r="36" ht="15" spans="1:26">
      <c r="A36" s="1">
        <v>400</v>
      </c>
      <c r="B36" s="1">
        <v>134</v>
      </c>
      <c r="C36" s="1">
        <v>8</v>
      </c>
      <c r="D36" s="1" t="s">
        <v>23</v>
      </c>
      <c r="E36" s="1">
        <v>4</v>
      </c>
      <c r="F36" s="1">
        <v>0.18</v>
      </c>
      <c r="G36" s="1" t="str">
        <f t="shared" si="0"/>
        <v>4-0.18kW</v>
      </c>
      <c r="H36" s="1">
        <f>VLOOKUP(G36,辅助表!$B:$C,2,0)</f>
        <v>63</v>
      </c>
      <c r="I36" s="1">
        <f>VLOOKUP(H36,辅助表!$F:$G,2,0)</f>
        <v>11</v>
      </c>
      <c r="J36" s="1" t="s">
        <v>24</v>
      </c>
      <c r="K36" s="3" t="s">
        <v>25</v>
      </c>
      <c r="M36" s="41">
        <f>VLOOKUP($J36,配件单价!$A:$D,4,0)</f>
        <v>4</v>
      </c>
      <c r="N36" s="41" t="e">
        <f>VLOOKUP($K36,配件单价!$A:$D,4,0)</f>
        <v>#N/A</v>
      </c>
      <c r="O36" s="41">
        <f>VLOOKUP(D36,配件单价!A:D,4,0)</f>
        <v>3</v>
      </c>
      <c r="P36" s="1">
        <f t="shared" si="1"/>
        <v>8</v>
      </c>
      <c r="Q36" s="41">
        <f>VLOOKUP($A36,配件单价!$G:$I,2,0)</f>
        <v>4.86111111111111</v>
      </c>
      <c r="R36" s="44" t="e">
        <f t="shared" si="2"/>
        <v>#N/A</v>
      </c>
      <c r="S36" s="44">
        <v>47</v>
      </c>
      <c r="T36" s="44">
        <v>54.4568747337302</v>
      </c>
      <c r="U36" s="44">
        <v>5.95238095238095</v>
      </c>
      <c r="V36" s="44">
        <v>7.93650793650794</v>
      </c>
      <c r="W36" s="45">
        <v>7.73809523809524</v>
      </c>
      <c r="X36" s="45">
        <v>9.32539682539683</v>
      </c>
      <c r="Y36" s="45">
        <f>VLOOKUP(A36,配件单价!$L:$O,4,0)</f>
        <v>2</v>
      </c>
      <c r="Z36" s="45" t="e">
        <f>VLOOKUP(G36,配件单价!$Q:$U,5,0)</f>
        <v>#N/A</v>
      </c>
    </row>
    <row r="37" ht="15" spans="1:26">
      <c r="A37" s="1">
        <v>400</v>
      </c>
      <c r="B37" s="1">
        <v>134</v>
      </c>
      <c r="C37" s="1">
        <v>8</v>
      </c>
      <c r="D37" s="1" t="s">
        <v>23</v>
      </c>
      <c r="E37" s="1">
        <v>4</v>
      </c>
      <c r="F37" s="1">
        <v>0.25</v>
      </c>
      <c r="G37" s="1" t="str">
        <f t="shared" si="0"/>
        <v>4-0.25kW</v>
      </c>
      <c r="H37" s="1">
        <f>VLOOKUP(G37,辅助表!$B:$C,2,0)</f>
        <v>71</v>
      </c>
      <c r="I37" s="1">
        <f>VLOOKUP(H37,辅助表!$F:$G,2,0)</f>
        <v>14</v>
      </c>
      <c r="J37" s="1" t="s">
        <v>24</v>
      </c>
      <c r="K37" s="1" t="s">
        <v>26</v>
      </c>
      <c r="M37" s="41">
        <f>VLOOKUP($J37,配件单价!$A:$D,4,0)</f>
        <v>4</v>
      </c>
      <c r="N37" s="41">
        <f>VLOOKUP($K37,配件单价!$A:$D,4,0)</f>
        <v>5</v>
      </c>
      <c r="O37" s="41">
        <f>VLOOKUP(D37,配件单价!A:D,4,0)</f>
        <v>3</v>
      </c>
      <c r="P37" s="1">
        <f t="shared" si="1"/>
        <v>8</v>
      </c>
      <c r="Q37" s="41">
        <f>VLOOKUP($A37,配件单价!$G:$I,2,0)</f>
        <v>4.86111111111111</v>
      </c>
      <c r="R37" s="44">
        <f t="shared" si="2"/>
        <v>41.8611111111111</v>
      </c>
      <c r="S37" s="44">
        <v>47</v>
      </c>
      <c r="T37" s="44">
        <v>54.4568747337302</v>
      </c>
      <c r="U37" s="44">
        <v>5.95238095238095</v>
      </c>
      <c r="V37" s="44">
        <v>7.93650793650794</v>
      </c>
      <c r="W37" s="45">
        <v>7.73809523809524</v>
      </c>
      <c r="X37" s="45">
        <v>9.32539682539683</v>
      </c>
      <c r="Y37" s="45">
        <f>VLOOKUP(A37,配件单价!$L:$O,4,0)</f>
        <v>2</v>
      </c>
      <c r="Z37" s="45" t="e">
        <f>VLOOKUP(G37,配件单价!$Q:$U,5,0)</f>
        <v>#N/A</v>
      </c>
    </row>
    <row r="38" ht="15" spans="1:26">
      <c r="A38" s="1">
        <v>400</v>
      </c>
      <c r="B38" s="1">
        <v>134</v>
      </c>
      <c r="C38" s="1">
        <v>8</v>
      </c>
      <c r="D38" s="1" t="s">
        <v>23</v>
      </c>
      <c r="E38" s="1">
        <v>4</v>
      </c>
      <c r="F38" s="1">
        <v>0.37</v>
      </c>
      <c r="G38" s="1" t="str">
        <f t="shared" si="0"/>
        <v>4-0.37kW</v>
      </c>
      <c r="H38" s="1">
        <f>VLOOKUP(G38,辅助表!$B:$C,2,0)</f>
        <v>71</v>
      </c>
      <c r="I38" s="1">
        <f>VLOOKUP(H38,辅助表!$F:$G,2,0)</f>
        <v>14</v>
      </c>
      <c r="J38" s="1" t="s">
        <v>24</v>
      </c>
      <c r="K38" s="1" t="s">
        <v>26</v>
      </c>
      <c r="M38" s="41">
        <f>VLOOKUP($J38,配件单价!$A:$D,4,0)</f>
        <v>4</v>
      </c>
      <c r="N38" s="41">
        <f>VLOOKUP($K38,配件单价!$A:$D,4,0)</f>
        <v>5</v>
      </c>
      <c r="O38" s="41">
        <f>VLOOKUP(D38,配件单价!A:D,4,0)</f>
        <v>3</v>
      </c>
      <c r="P38" s="1">
        <f t="shared" si="1"/>
        <v>8</v>
      </c>
      <c r="Q38" s="41">
        <f>VLOOKUP($A38,配件单价!$G:$I,2,0)</f>
        <v>4.86111111111111</v>
      </c>
      <c r="R38" s="44">
        <f t="shared" si="2"/>
        <v>41.8611111111111</v>
      </c>
      <c r="S38" s="44">
        <v>47</v>
      </c>
      <c r="T38" s="44">
        <v>54.4568747337302</v>
      </c>
      <c r="U38" s="44">
        <v>5.95238095238095</v>
      </c>
      <c r="V38" s="44">
        <v>7.93650793650794</v>
      </c>
      <c r="W38" s="45">
        <v>7.73809523809524</v>
      </c>
      <c r="X38" s="45">
        <v>9.32539682539683</v>
      </c>
      <c r="Y38" s="45">
        <f>VLOOKUP(A38,配件单价!$L:$O,4,0)</f>
        <v>2</v>
      </c>
      <c r="Z38" s="45" t="e">
        <f>VLOOKUP(G38,配件单价!$Q:$U,5,0)</f>
        <v>#N/A</v>
      </c>
    </row>
    <row r="39" ht="15" spans="1:26">
      <c r="A39" s="1">
        <v>400</v>
      </c>
      <c r="B39" s="1">
        <v>134</v>
      </c>
      <c r="C39" s="1">
        <v>8</v>
      </c>
      <c r="D39" s="1" t="s">
        <v>23</v>
      </c>
      <c r="E39" s="1">
        <v>4</v>
      </c>
      <c r="F39" s="1">
        <v>0.55</v>
      </c>
      <c r="G39" s="1" t="str">
        <f t="shared" si="0"/>
        <v>4-0.55kW</v>
      </c>
      <c r="H39" s="1">
        <f>VLOOKUP(G39,辅助表!$B:$C,2,0)</f>
        <v>80</v>
      </c>
      <c r="I39" s="1">
        <f>VLOOKUP(H39,辅助表!$F:$G,2,0)</f>
        <v>19</v>
      </c>
      <c r="J39" s="1" t="s">
        <v>24</v>
      </c>
      <c r="K39" s="1" t="s">
        <v>27</v>
      </c>
      <c r="M39" s="41">
        <f>VLOOKUP($J39,配件单价!$A:$D,4,0)</f>
        <v>4</v>
      </c>
      <c r="N39" s="41">
        <f>VLOOKUP($K39,配件单价!$A:$D,4,0)</f>
        <v>5</v>
      </c>
      <c r="O39" s="41">
        <f>VLOOKUP(D39,配件单价!A:D,4,0)</f>
        <v>3</v>
      </c>
      <c r="P39" s="1">
        <f t="shared" si="1"/>
        <v>8</v>
      </c>
      <c r="Q39" s="41">
        <f>VLOOKUP($A39,配件单价!$G:$I,2,0)</f>
        <v>4.86111111111111</v>
      </c>
      <c r="R39" s="44">
        <f t="shared" si="2"/>
        <v>41.8611111111111</v>
      </c>
      <c r="S39" s="44">
        <v>47</v>
      </c>
      <c r="T39" s="44">
        <v>54.4568747337302</v>
      </c>
      <c r="U39" s="44">
        <v>5.95238095238095</v>
      </c>
      <c r="V39" s="44">
        <v>7.93650793650794</v>
      </c>
      <c r="W39" s="45">
        <v>7.73809523809524</v>
      </c>
      <c r="X39" s="45">
        <v>9.32539682539683</v>
      </c>
      <c r="Y39" s="45">
        <f>VLOOKUP(A39,配件单价!$L:$O,4,0)</f>
        <v>2</v>
      </c>
      <c r="Z39" s="45">
        <f>VLOOKUP(G39,配件单价!$Q:$U,5,0)</f>
        <v>60.314625</v>
      </c>
    </row>
    <row r="40" ht="15" spans="1:26">
      <c r="A40" s="1">
        <v>400</v>
      </c>
      <c r="B40" s="1">
        <v>134</v>
      </c>
      <c r="C40" s="1">
        <v>8</v>
      </c>
      <c r="D40" s="1" t="s">
        <v>23</v>
      </c>
      <c r="E40" s="1">
        <v>2</v>
      </c>
      <c r="F40" s="1">
        <v>1.5</v>
      </c>
      <c r="G40" s="1" t="str">
        <f t="shared" si="0"/>
        <v>2-1.5kW</v>
      </c>
      <c r="H40" s="1">
        <f>VLOOKUP(G40,辅助表!$B:$C,2,0)</f>
        <v>90</v>
      </c>
      <c r="I40" s="1">
        <f>VLOOKUP(H40,辅助表!$F:$G,2,0)</f>
        <v>24</v>
      </c>
      <c r="J40" s="1" t="s">
        <v>24</v>
      </c>
      <c r="K40" s="1" t="s">
        <v>28</v>
      </c>
      <c r="M40" s="41">
        <f>VLOOKUP($J40,配件单价!$A:$D,4,0)</f>
        <v>4</v>
      </c>
      <c r="N40" s="41">
        <f>VLOOKUP($K40,配件单价!$A:$D,4,0)</f>
        <v>5</v>
      </c>
      <c r="O40" s="41">
        <f>VLOOKUP(D40,配件单价!A:D,4,0)</f>
        <v>3</v>
      </c>
      <c r="P40" s="1">
        <f t="shared" si="1"/>
        <v>8</v>
      </c>
      <c r="Q40" s="41">
        <f>VLOOKUP($A40,配件单价!$G:$I,2,0)</f>
        <v>4.86111111111111</v>
      </c>
      <c r="R40" s="44">
        <f t="shared" si="2"/>
        <v>41.8611111111111</v>
      </c>
      <c r="S40" s="44">
        <v>47</v>
      </c>
      <c r="T40" s="44">
        <v>54.4568747337302</v>
      </c>
      <c r="U40" s="44">
        <v>5.95238095238095</v>
      </c>
      <c r="V40" s="44">
        <v>7.93650793650794</v>
      </c>
      <c r="W40" s="45">
        <v>7.73809523809524</v>
      </c>
      <c r="X40" s="45">
        <v>9.32539682539683</v>
      </c>
      <c r="Y40" s="45">
        <f>VLOOKUP(A40,配件单价!$L:$O,4,0)</f>
        <v>2</v>
      </c>
      <c r="Z40" s="45">
        <f>VLOOKUP(G40,配件单价!$Q:$U,5,0)</f>
        <v>79.410375</v>
      </c>
    </row>
    <row r="41" ht="15" spans="1:26">
      <c r="A41" s="1">
        <v>400</v>
      </c>
      <c r="B41" s="1">
        <v>134</v>
      </c>
      <c r="C41" s="1">
        <v>8</v>
      </c>
      <c r="D41" s="1" t="s">
        <v>23</v>
      </c>
      <c r="E41" s="1">
        <v>2</v>
      </c>
      <c r="F41" s="1">
        <v>2.2</v>
      </c>
      <c r="G41" s="1" t="str">
        <f t="shared" si="0"/>
        <v>2-2.2kW</v>
      </c>
      <c r="H41" s="1">
        <f>VLOOKUP(G41,辅助表!$B:$C,2,0)</f>
        <v>90</v>
      </c>
      <c r="I41" s="1">
        <f>VLOOKUP(H41,辅助表!$F:$G,2,0)</f>
        <v>24</v>
      </c>
      <c r="J41" s="1" t="s">
        <v>24</v>
      </c>
      <c r="K41" s="1" t="s">
        <v>28</v>
      </c>
      <c r="M41" s="41">
        <f>VLOOKUP($J41,配件单价!$A:$D,4,0)</f>
        <v>4</v>
      </c>
      <c r="N41" s="41">
        <f>VLOOKUP($K41,配件单价!$A:$D,4,0)</f>
        <v>5</v>
      </c>
      <c r="O41" s="41">
        <f>VLOOKUP(D41,配件单价!A:D,4,0)</f>
        <v>3</v>
      </c>
      <c r="P41" s="1">
        <f t="shared" si="1"/>
        <v>8</v>
      </c>
      <c r="Q41" s="41">
        <f>VLOOKUP($A41,配件单价!$G:$I,2,0)</f>
        <v>4.86111111111111</v>
      </c>
      <c r="R41" s="44">
        <f t="shared" si="2"/>
        <v>41.8611111111111</v>
      </c>
      <c r="S41" s="44">
        <v>47</v>
      </c>
      <c r="T41" s="44">
        <v>54.4568747337302</v>
      </c>
      <c r="U41" s="44">
        <v>5.95238095238095</v>
      </c>
      <c r="V41" s="44">
        <v>7.93650793650794</v>
      </c>
      <c r="W41" s="45">
        <v>7.73809523809524</v>
      </c>
      <c r="X41" s="45">
        <v>9.32539682539683</v>
      </c>
      <c r="Y41" s="45">
        <f>VLOOKUP(A41,配件单价!$L:$O,4,0)</f>
        <v>2</v>
      </c>
      <c r="Z41" s="45">
        <f>VLOOKUP(G41,配件单价!$Q:$U,5,0)</f>
        <v>93.848625</v>
      </c>
    </row>
    <row r="42" ht="15" spans="1:26">
      <c r="A42" s="1">
        <v>400</v>
      </c>
      <c r="B42" s="1">
        <v>134</v>
      </c>
      <c r="C42" s="1">
        <v>8</v>
      </c>
      <c r="D42" s="1" t="s">
        <v>23</v>
      </c>
      <c r="E42" s="1">
        <v>2</v>
      </c>
      <c r="F42" s="1">
        <v>3</v>
      </c>
      <c r="G42" s="1" t="str">
        <f t="shared" si="0"/>
        <v>2-3kW</v>
      </c>
      <c r="H42" s="1">
        <f>VLOOKUP(G42,辅助表!$B:$C,2,0)</f>
        <v>100</v>
      </c>
      <c r="I42" s="1">
        <f>VLOOKUP(H42,辅助表!$F:$G,2,0)</f>
        <v>28</v>
      </c>
      <c r="J42" s="1" t="s">
        <v>24</v>
      </c>
      <c r="K42" s="1" t="s">
        <v>29</v>
      </c>
      <c r="M42" s="41">
        <f>VLOOKUP($J42,配件单价!$A:$D,4,0)</f>
        <v>4</v>
      </c>
      <c r="N42" s="41">
        <f>VLOOKUP($K42,配件单价!$A:$D,4,0)</f>
        <v>5</v>
      </c>
      <c r="O42" s="41">
        <f>VLOOKUP(D42,配件单价!A:D,4,0)</f>
        <v>3</v>
      </c>
      <c r="P42" s="1">
        <f t="shared" si="1"/>
        <v>8</v>
      </c>
      <c r="Q42" s="41">
        <f>VLOOKUP($A42,配件单价!$G:$I,2,0)</f>
        <v>4.86111111111111</v>
      </c>
      <c r="R42" s="44">
        <f t="shared" si="2"/>
        <v>41.8611111111111</v>
      </c>
      <c r="S42" s="44">
        <v>47</v>
      </c>
      <c r="T42" s="44">
        <v>54.4568747337302</v>
      </c>
      <c r="U42" s="44">
        <v>5.95238095238095</v>
      </c>
      <c r="V42" s="44">
        <v>7.93650793650794</v>
      </c>
      <c r="W42" s="45">
        <v>7.73809523809524</v>
      </c>
      <c r="X42" s="45">
        <v>9.32539682539683</v>
      </c>
      <c r="Y42" s="45">
        <f>VLOOKUP(A42,配件单价!$L:$O,4,0)</f>
        <v>2</v>
      </c>
      <c r="Z42" s="45">
        <f>VLOOKUP(G42,配件单价!$Q:$U,5,0)</f>
        <v>117.601875</v>
      </c>
    </row>
    <row r="43" ht="15" spans="1:26">
      <c r="A43" s="1">
        <v>400</v>
      </c>
      <c r="B43" s="1">
        <v>134</v>
      </c>
      <c r="C43" s="1">
        <v>8</v>
      </c>
      <c r="D43" s="1" t="s">
        <v>23</v>
      </c>
      <c r="E43" s="1">
        <v>2</v>
      </c>
      <c r="F43" s="1">
        <v>4</v>
      </c>
      <c r="G43" s="1" t="str">
        <f t="shared" si="0"/>
        <v>2-4kW</v>
      </c>
      <c r="H43" s="1">
        <f>VLOOKUP(G43,辅助表!$B:$C,2,0)</f>
        <v>112</v>
      </c>
      <c r="I43" s="1">
        <f>VLOOKUP(H43,辅助表!$F:$G,2,0)</f>
        <v>28</v>
      </c>
      <c r="J43" s="1" t="s">
        <v>24</v>
      </c>
      <c r="K43" s="1" t="s">
        <v>29</v>
      </c>
      <c r="M43" s="41">
        <f>VLOOKUP($J43,配件单价!$A:$D,4,0)</f>
        <v>4</v>
      </c>
      <c r="N43" s="41">
        <f>VLOOKUP($K43,配件单价!$A:$D,4,0)</f>
        <v>5</v>
      </c>
      <c r="O43" s="41">
        <f>VLOOKUP(D43,配件单价!A:D,4,0)</f>
        <v>3</v>
      </c>
      <c r="P43" s="1">
        <f t="shared" si="1"/>
        <v>8</v>
      </c>
      <c r="Q43" s="41">
        <f>VLOOKUP($A43,配件单价!$G:$I,2,0)</f>
        <v>4.86111111111111</v>
      </c>
      <c r="R43" s="44">
        <f t="shared" si="2"/>
        <v>41.8611111111111</v>
      </c>
      <c r="S43" s="44">
        <v>53.1746031746032</v>
      </c>
      <c r="T43" s="44">
        <v>64.6825396825397</v>
      </c>
      <c r="U43" s="44">
        <v>5.95238095238095</v>
      </c>
      <c r="V43" s="44">
        <v>7.93650793650794</v>
      </c>
      <c r="W43" s="45">
        <v>7.73809523809524</v>
      </c>
      <c r="X43" s="45">
        <v>9.32539682539683</v>
      </c>
      <c r="Y43" s="45">
        <f>VLOOKUP(A43,配件单价!$L:$O,4,0)</f>
        <v>2</v>
      </c>
      <c r="Z43" s="45">
        <f>VLOOKUP(G43,配件单价!$Q:$U,5,0)</f>
        <v>153.930375</v>
      </c>
    </row>
    <row r="44" ht="15" spans="1:26">
      <c r="A44" s="1">
        <v>450</v>
      </c>
      <c r="B44" s="1">
        <v>134</v>
      </c>
      <c r="C44" s="1">
        <v>4</v>
      </c>
      <c r="D44" s="1" t="s">
        <v>23</v>
      </c>
      <c r="E44" s="1">
        <v>4</v>
      </c>
      <c r="F44" s="1">
        <v>0.25</v>
      </c>
      <c r="G44" s="1" t="str">
        <f t="shared" si="0"/>
        <v>4-0.25kW</v>
      </c>
      <c r="H44" s="1">
        <f>VLOOKUP(G44,辅助表!$B:$C,2,0)</f>
        <v>71</v>
      </c>
      <c r="I44" s="1">
        <f>VLOOKUP(H44,辅助表!$F:$G,2,0)</f>
        <v>14</v>
      </c>
      <c r="J44" s="1" t="s">
        <v>24</v>
      </c>
      <c r="K44" s="1" t="s">
        <v>26</v>
      </c>
      <c r="M44" s="41">
        <f>VLOOKUP($J44,配件单价!$A:$D,4,0)</f>
        <v>4</v>
      </c>
      <c r="N44" s="41">
        <f>VLOOKUP($K44,配件单价!$A:$D,4,0)</f>
        <v>5</v>
      </c>
      <c r="O44" s="41">
        <f>VLOOKUP(D44,配件单价!A:D,4,0)</f>
        <v>3</v>
      </c>
      <c r="P44" s="1">
        <f t="shared" si="1"/>
        <v>4</v>
      </c>
      <c r="Q44" s="41">
        <f>VLOOKUP($A44,配件单价!$G:$I,2,0)</f>
        <v>4.86111111111111</v>
      </c>
      <c r="R44" s="44">
        <f t="shared" si="2"/>
        <v>29.8611111111111</v>
      </c>
      <c r="S44" s="44">
        <v>53.3048837510581</v>
      </c>
      <c r="T44" s="44">
        <v>63.4272964743387</v>
      </c>
      <c r="U44" s="44">
        <v>7.14285714285714</v>
      </c>
      <c r="V44" s="44">
        <v>9.72222222222222</v>
      </c>
      <c r="W44" s="45">
        <v>8.73015873015873</v>
      </c>
      <c r="X44" s="45">
        <v>10.515873015873</v>
      </c>
      <c r="Y44" s="45">
        <f>VLOOKUP(A44,配件单价!$L:$O,4,0)</f>
        <v>2</v>
      </c>
      <c r="Z44" s="45" t="e">
        <f>VLOOKUP(G44,配件单价!$Q:$U,5,0)</f>
        <v>#N/A</v>
      </c>
    </row>
    <row r="45" ht="15" spans="1:26">
      <c r="A45" s="1">
        <v>450</v>
      </c>
      <c r="B45" s="1">
        <v>134</v>
      </c>
      <c r="C45" s="1">
        <v>4</v>
      </c>
      <c r="D45" s="1" t="s">
        <v>23</v>
      </c>
      <c r="E45" s="1">
        <v>4</v>
      </c>
      <c r="F45" s="1">
        <v>0.37</v>
      </c>
      <c r="G45" s="1" t="str">
        <f t="shared" si="0"/>
        <v>4-0.37kW</v>
      </c>
      <c r="H45" s="1">
        <f>VLOOKUP(G45,辅助表!$B:$C,2,0)</f>
        <v>71</v>
      </c>
      <c r="I45" s="1">
        <f>VLOOKUP(H45,辅助表!$F:$G,2,0)</f>
        <v>14</v>
      </c>
      <c r="J45" s="1" t="s">
        <v>24</v>
      </c>
      <c r="K45" s="1" t="s">
        <v>26</v>
      </c>
      <c r="M45" s="41">
        <f>VLOOKUP($J45,配件单价!$A:$D,4,0)</f>
        <v>4</v>
      </c>
      <c r="N45" s="41">
        <f>VLOOKUP($K45,配件单价!$A:$D,4,0)</f>
        <v>5</v>
      </c>
      <c r="O45" s="41">
        <f>VLOOKUP(D45,配件单价!A:D,4,0)</f>
        <v>3</v>
      </c>
      <c r="P45" s="1">
        <f t="shared" si="1"/>
        <v>4</v>
      </c>
      <c r="Q45" s="41">
        <f>VLOOKUP($A45,配件单价!$G:$I,2,0)</f>
        <v>4.86111111111111</v>
      </c>
      <c r="R45" s="44">
        <f t="shared" si="2"/>
        <v>29.8611111111111</v>
      </c>
      <c r="S45" s="44">
        <v>53.3048837510581</v>
      </c>
      <c r="T45" s="44">
        <v>63.4272964743387</v>
      </c>
      <c r="U45" s="44">
        <v>7.14285714285714</v>
      </c>
      <c r="V45" s="44">
        <v>9.72222222222222</v>
      </c>
      <c r="W45" s="45">
        <v>8.73015873015873</v>
      </c>
      <c r="X45" s="45">
        <v>10.515873015873</v>
      </c>
      <c r="Y45" s="45">
        <f>VLOOKUP(A45,配件单价!$L:$O,4,0)</f>
        <v>2</v>
      </c>
      <c r="Z45" s="45" t="e">
        <f>VLOOKUP(G45,配件单价!$Q:$U,5,0)</f>
        <v>#N/A</v>
      </c>
    </row>
    <row r="46" ht="15" spans="1:26">
      <c r="A46" s="1">
        <v>450</v>
      </c>
      <c r="B46" s="1">
        <v>134</v>
      </c>
      <c r="C46" s="1">
        <v>4</v>
      </c>
      <c r="D46" s="1" t="s">
        <v>23</v>
      </c>
      <c r="E46" s="1">
        <v>4</v>
      </c>
      <c r="F46" s="1">
        <v>0.55</v>
      </c>
      <c r="G46" s="1" t="str">
        <f t="shared" si="0"/>
        <v>4-0.55kW</v>
      </c>
      <c r="H46" s="1">
        <f>VLOOKUP(G46,辅助表!$B:$C,2,0)</f>
        <v>80</v>
      </c>
      <c r="I46" s="1">
        <f>VLOOKUP(H46,辅助表!$F:$G,2,0)</f>
        <v>19</v>
      </c>
      <c r="J46" s="1" t="s">
        <v>24</v>
      </c>
      <c r="K46" s="1" t="s">
        <v>27</v>
      </c>
      <c r="M46" s="41">
        <f>VLOOKUP($J46,配件单价!$A:$D,4,0)</f>
        <v>4</v>
      </c>
      <c r="N46" s="41">
        <f>VLOOKUP($K46,配件单价!$A:$D,4,0)</f>
        <v>5</v>
      </c>
      <c r="O46" s="41">
        <f>VLOOKUP(D46,配件单价!A:D,4,0)</f>
        <v>3</v>
      </c>
      <c r="P46" s="1">
        <f t="shared" si="1"/>
        <v>4</v>
      </c>
      <c r="Q46" s="41">
        <f>VLOOKUP($A46,配件单价!$G:$I,2,0)</f>
        <v>4.86111111111111</v>
      </c>
      <c r="R46" s="44">
        <f t="shared" si="2"/>
        <v>29.8611111111111</v>
      </c>
      <c r="S46" s="44">
        <v>53.3048837510581</v>
      </c>
      <c r="T46" s="44">
        <v>63.4272964743387</v>
      </c>
      <c r="U46" s="44">
        <v>7.14285714285714</v>
      </c>
      <c r="V46" s="44">
        <v>9.72222222222222</v>
      </c>
      <c r="W46" s="45">
        <v>8.73015873015873</v>
      </c>
      <c r="X46" s="45">
        <v>10.515873015873</v>
      </c>
      <c r="Y46" s="45">
        <f>VLOOKUP(A46,配件单价!$L:$O,4,0)</f>
        <v>2</v>
      </c>
      <c r="Z46" s="45">
        <f>VLOOKUP(G46,配件单价!$Q:$U,5,0)</f>
        <v>60.314625</v>
      </c>
    </row>
    <row r="47" ht="15" spans="1:26">
      <c r="A47" s="1">
        <v>450</v>
      </c>
      <c r="B47" s="1">
        <v>134</v>
      </c>
      <c r="C47" s="1">
        <v>4</v>
      </c>
      <c r="D47" s="1" t="s">
        <v>23</v>
      </c>
      <c r="E47" s="1">
        <v>2</v>
      </c>
      <c r="F47" s="1">
        <v>1.1</v>
      </c>
      <c r="G47" s="1" t="str">
        <f t="shared" si="0"/>
        <v>2-1.1kW</v>
      </c>
      <c r="H47" s="1">
        <f>VLOOKUP(G47,辅助表!$B:$C,2,0)</f>
        <v>80</v>
      </c>
      <c r="I47" s="1">
        <f>VLOOKUP(H47,辅助表!$F:$G,2,0)</f>
        <v>19</v>
      </c>
      <c r="J47" s="1" t="s">
        <v>24</v>
      </c>
      <c r="K47" s="1" t="s">
        <v>27</v>
      </c>
      <c r="M47" s="41">
        <f>VLOOKUP($J47,配件单价!$A:$D,4,0)</f>
        <v>4</v>
      </c>
      <c r="N47" s="41">
        <f>VLOOKUP($K47,配件单价!$A:$D,4,0)</f>
        <v>5</v>
      </c>
      <c r="O47" s="41">
        <f>VLOOKUP(D47,配件单价!A:D,4,0)</f>
        <v>3</v>
      </c>
      <c r="P47" s="1">
        <f t="shared" si="1"/>
        <v>4</v>
      </c>
      <c r="Q47" s="41">
        <f>VLOOKUP($A47,配件单价!$G:$I,2,0)</f>
        <v>4.86111111111111</v>
      </c>
      <c r="R47" s="44">
        <f t="shared" si="2"/>
        <v>29.8611111111111</v>
      </c>
      <c r="S47" s="44">
        <v>53.3048837510581</v>
      </c>
      <c r="T47" s="44">
        <v>63.4272964743387</v>
      </c>
      <c r="U47" s="44">
        <v>7.14285714285714</v>
      </c>
      <c r="V47" s="44">
        <v>9.72222222222222</v>
      </c>
      <c r="W47" s="45">
        <v>8.73015873015873</v>
      </c>
      <c r="X47" s="45">
        <v>10.515873015873</v>
      </c>
      <c r="Y47" s="45">
        <f>VLOOKUP(A47,配件单价!$L:$O,4,0)</f>
        <v>2</v>
      </c>
      <c r="Z47" s="45">
        <f>VLOOKUP(G47,配件单价!$Q:$U,5,0)</f>
        <v>65.903625</v>
      </c>
    </row>
    <row r="48" ht="15" spans="1:26">
      <c r="A48" s="1">
        <v>450</v>
      </c>
      <c r="B48" s="1">
        <v>134</v>
      </c>
      <c r="C48" s="1">
        <v>4</v>
      </c>
      <c r="D48" s="1" t="s">
        <v>23</v>
      </c>
      <c r="E48" s="1">
        <v>2</v>
      </c>
      <c r="F48" s="1">
        <v>1.5</v>
      </c>
      <c r="G48" s="1" t="str">
        <f t="shared" si="0"/>
        <v>2-1.5kW</v>
      </c>
      <c r="H48" s="1">
        <f>VLOOKUP(G48,辅助表!$B:$C,2,0)</f>
        <v>90</v>
      </c>
      <c r="I48" s="1">
        <f>VLOOKUP(H48,辅助表!$F:$G,2,0)</f>
        <v>24</v>
      </c>
      <c r="J48" s="1" t="s">
        <v>24</v>
      </c>
      <c r="K48" s="1" t="s">
        <v>28</v>
      </c>
      <c r="M48" s="41">
        <f>VLOOKUP($J48,配件单价!$A:$D,4,0)</f>
        <v>4</v>
      </c>
      <c r="N48" s="41">
        <f>VLOOKUP($K48,配件单价!$A:$D,4,0)</f>
        <v>5</v>
      </c>
      <c r="O48" s="41">
        <f>VLOOKUP(D48,配件单价!A:D,4,0)</f>
        <v>3</v>
      </c>
      <c r="P48" s="1">
        <f t="shared" si="1"/>
        <v>4</v>
      </c>
      <c r="Q48" s="41">
        <f>VLOOKUP($A48,配件单价!$G:$I,2,0)</f>
        <v>4.86111111111111</v>
      </c>
      <c r="R48" s="44">
        <f t="shared" si="2"/>
        <v>29.8611111111111</v>
      </c>
      <c r="S48" s="44">
        <v>53.3048837510581</v>
      </c>
      <c r="T48" s="44">
        <v>63.4272964743387</v>
      </c>
      <c r="U48" s="44">
        <v>7.14285714285714</v>
      </c>
      <c r="V48" s="44">
        <v>9.72222222222222</v>
      </c>
      <c r="W48" s="45">
        <v>8.73015873015873</v>
      </c>
      <c r="X48" s="45">
        <v>10.515873015873</v>
      </c>
      <c r="Y48" s="45">
        <f>VLOOKUP(A48,配件单价!$L:$O,4,0)</f>
        <v>2</v>
      </c>
      <c r="Z48" s="45">
        <f>VLOOKUP(G48,配件单价!$Q:$U,5,0)</f>
        <v>79.410375</v>
      </c>
    </row>
    <row r="49" ht="15" spans="1:26">
      <c r="A49" s="1">
        <v>450</v>
      </c>
      <c r="B49" s="1">
        <v>134</v>
      </c>
      <c r="C49" s="1">
        <v>4</v>
      </c>
      <c r="D49" s="1" t="s">
        <v>23</v>
      </c>
      <c r="E49" s="1">
        <v>2</v>
      </c>
      <c r="F49" s="1">
        <v>2.2</v>
      </c>
      <c r="G49" s="1" t="str">
        <f t="shared" si="0"/>
        <v>2-2.2kW</v>
      </c>
      <c r="H49" s="1">
        <f>VLOOKUP(G49,辅助表!$B:$C,2,0)</f>
        <v>90</v>
      </c>
      <c r="I49" s="1">
        <f>VLOOKUP(H49,辅助表!$F:$G,2,0)</f>
        <v>24</v>
      </c>
      <c r="J49" s="1" t="s">
        <v>24</v>
      </c>
      <c r="K49" s="1" t="s">
        <v>28</v>
      </c>
      <c r="M49" s="41">
        <f>VLOOKUP($J49,配件单价!$A:$D,4,0)</f>
        <v>4</v>
      </c>
      <c r="N49" s="41">
        <f>VLOOKUP($K49,配件单价!$A:$D,4,0)</f>
        <v>5</v>
      </c>
      <c r="O49" s="41">
        <f>VLOOKUP(D49,配件单价!A:D,4,0)</f>
        <v>3</v>
      </c>
      <c r="P49" s="1">
        <f t="shared" si="1"/>
        <v>4</v>
      </c>
      <c r="Q49" s="41">
        <f>VLOOKUP($A49,配件单价!$G:$I,2,0)</f>
        <v>4.86111111111111</v>
      </c>
      <c r="R49" s="44">
        <f t="shared" si="2"/>
        <v>29.8611111111111</v>
      </c>
      <c r="S49" s="44">
        <v>53.3048837510581</v>
      </c>
      <c r="T49" s="44">
        <v>63.4272964743387</v>
      </c>
      <c r="U49" s="44">
        <v>7.14285714285714</v>
      </c>
      <c r="V49" s="44">
        <v>9.72222222222222</v>
      </c>
      <c r="W49" s="45">
        <v>8.73015873015873</v>
      </c>
      <c r="X49" s="45">
        <v>10.515873015873</v>
      </c>
      <c r="Y49" s="45">
        <f>VLOOKUP(A49,配件单价!$L:$O,4,0)</f>
        <v>2</v>
      </c>
      <c r="Z49" s="45">
        <f>VLOOKUP(G49,配件单价!$Q:$U,5,0)</f>
        <v>93.848625</v>
      </c>
    </row>
    <row r="50" ht="15" spans="1:26">
      <c r="A50" s="1">
        <v>450</v>
      </c>
      <c r="B50" s="1">
        <v>134</v>
      </c>
      <c r="C50" s="1">
        <v>4</v>
      </c>
      <c r="D50" s="1" t="s">
        <v>23</v>
      </c>
      <c r="E50" s="1">
        <v>2</v>
      </c>
      <c r="F50" s="1">
        <v>3</v>
      </c>
      <c r="G50" s="1" t="str">
        <f t="shared" si="0"/>
        <v>2-3kW</v>
      </c>
      <c r="H50" s="1">
        <f>VLOOKUP(G50,辅助表!$B:$C,2,0)</f>
        <v>100</v>
      </c>
      <c r="I50" s="1">
        <f>VLOOKUP(H50,辅助表!$F:$G,2,0)</f>
        <v>28</v>
      </c>
      <c r="J50" s="1" t="s">
        <v>24</v>
      </c>
      <c r="K50" s="1" t="s">
        <v>29</v>
      </c>
      <c r="M50" s="41">
        <f>VLOOKUP($J50,配件单价!$A:$D,4,0)</f>
        <v>4</v>
      </c>
      <c r="N50" s="41">
        <f>VLOOKUP($K50,配件单价!$A:$D,4,0)</f>
        <v>5</v>
      </c>
      <c r="O50" s="41">
        <f>VLOOKUP(D50,配件单价!A:D,4,0)</f>
        <v>3</v>
      </c>
      <c r="P50" s="1">
        <f t="shared" si="1"/>
        <v>4</v>
      </c>
      <c r="Q50" s="41">
        <f>VLOOKUP($A50,配件单价!$G:$I,2,0)</f>
        <v>4.86111111111111</v>
      </c>
      <c r="R50" s="44">
        <f t="shared" si="2"/>
        <v>29.8611111111111</v>
      </c>
      <c r="S50" s="44">
        <v>53.3048837510581</v>
      </c>
      <c r="T50" s="44">
        <v>63.4272964743387</v>
      </c>
      <c r="U50" s="44">
        <v>7.14285714285714</v>
      </c>
      <c r="V50" s="44">
        <v>9.72222222222222</v>
      </c>
      <c r="W50" s="45">
        <v>8.73015873015873</v>
      </c>
      <c r="X50" s="45">
        <v>10.515873015873</v>
      </c>
      <c r="Y50" s="45">
        <f>VLOOKUP(A50,配件单价!$L:$O,4,0)</f>
        <v>2</v>
      </c>
      <c r="Z50" s="45">
        <f>VLOOKUP(G50,配件单价!$Q:$U,5,0)</f>
        <v>117.601875</v>
      </c>
    </row>
    <row r="51" ht="15" spans="1:26">
      <c r="A51" s="1">
        <v>450</v>
      </c>
      <c r="B51" s="1">
        <v>134</v>
      </c>
      <c r="C51" s="1">
        <v>4</v>
      </c>
      <c r="D51" s="1" t="s">
        <v>23</v>
      </c>
      <c r="E51" s="1">
        <v>2</v>
      </c>
      <c r="F51" s="1">
        <v>4</v>
      </c>
      <c r="G51" s="1" t="str">
        <f t="shared" si="0"/>
        <v>2-4kW</v>
      </c>
      <c r="H51" s="1">
        <f>VLOOKUP(G51,辅助表!$B:$C,2,0)</f>
        <v>112</v>
      </c>
      <c r="I51" s="1">
        <f>VLOOKUP(H51,辅助表!$F:$G,2,0)</f>
        <v>28</v>
      </c>
      <c r="J51" s="1" t="s">
        <v>24</v>
      </c>
      <c r="K51" s="1" t="s">
        <v>29</v>
      </c>
      <c r="M51" s="41">
        <f>VLOOKUP($J51,配件单价!$A:$D,4,0)</f>
        <v>4</v>
      </c>
      <c r="N51" s="41">
        <f>VLOOKUP($K51,配件单价!$A:$D,4,0)</f>
        <v>5</v>
      </c>
      <c r="O51" s="41">
        <f>VLOOKUP(D51,配件单价!A:D,4,0)</f>
        <v>3</v>
      </c>
      <c r="P51" s="1">
        <f t="shared" si="1"/>
        <v>4</v>
      </c>
      <c r="Q51" s="41">
        <f>VLOOKUP($A51,配件单价!$G:$I,2,0)</f>
        <v>4.86111111111111</v>
      </c>
      <c r="R51" s="44">
        <f t="shared" si="2"/>
        <v>29.8611111111111</v>
      </c>
      <c r="S51" s="44">
        <v>64.6825396825397</v>
      </c>
      <c r="T51" s="44">
        <v>78.5714285714286</v>
      </c>
      <c r="U51" s="44">
        <v>7.14285714285714</v>
      </c>
      <c r="V51" s="44">
        <v>9.72222222222222</v>
      </c>
      <c r="W51" s="45">
        <v>8.73015873015873</v>
      </c>
      <c r="X51" s="45">
        <v>10.515873015873</v>
      </c>
      <c r="Y51" s="45">
        <f>VLOOKUP(A51,配件单价!$L:$O,4,0)</f>
        <v>2</v>
      </c>
      <c r="Z51" s="45">
        <f>VLOOKUP(G51,配件单价!$Q:$U,5,0)</f>
        <v>153.930375</v>
      </c>
    </row>
    <row r="52" ht="15" spans="1:26">
      <c r="A52" s="1">
        <v>450</v>
      </c>
      <c r="B52" s="1">
        <v>134</v>
      </c>
      <c r="C52" s="1">
        <v>8</v>
      </c>
      <c r="D52" s="1" t="s">
        <v>23</v>
      </c>
      <c r="E52" s="1">
        <v>4</v>
      </c>
      <c r="F52" s="1">
        <v>0.37</v>
      </c>
      <c r="G52" s="1" t="str">
        <f t="shared" si="0"/>
        <v>4-0.37kW</v>
      </c>
      <c r="H52" s="1">
        <f>VLOOKUP(G52,辅助表!$B:$C,2,0)</f>
        <v>71</v>
      </c>
      <c r="I52" s="1">
        <f>VLOOKUP(H52,辅助表!$F:$G,2,0)</f>
        <v>14</v>
      </c>
      <c r="J52" s="1" t="s">
        <v>24</v>
      </c>
      <c r="K52" s="1" t="s">
        <v>26</v>
      </c>
      <c r="M52" s="41">
        <f>VLOOKUP($J52,配件单价!$A:$D,4,0)</f>
        <v>4</v>
      </c>
      <c r="N52" s="41">
        <f>VLOOKUP($K52,配件单价!$A:$D,4,0)</f>
        <v>5</v>
      </c>
      <c r="O52" s="41">
        <f>VLOOKUP(D52,配件单价!A:D,4,0)</f>
        <v>3</v>
      </c>
      <c r="P52" s="1">
        <f t="shared" si="1"/>
        <v>8</v>
      </c>
      <c r="Q52" s="41">
        <f>VLOOKUP($A52,配件单价!$G:$I,2,0)</f>
        <v>4.86111111111111</v>
      </c>
      <c r="R52" s="44">
        <f t="shared" si="2"/>
        <v>41.8611111111111</v>
      </c>
      <c r="S52" s="44">
        <v>53.3048837510581</v>
      </c>
      <c r="T52" s="44">
        <v>63.4272964743387</v>
      </c>
      <c r="U52" s="44">
        <v>7.14285714285714</v>
      </c>
      <c r="V52" s="44">
        <v>9.72222222222222</v>
      </c>
      <c r="W52" s="45">
        <v>8.73015873015873</v>
      </c>
      <c r="X52" s="45">
        <v>10.515873015873</v>
      </c>
      <c r="Y52" s="45">
        <f>VLOOKUP(A52,配件单价!$L:$O,4,0)</f>
        <v>2</v>
      </c>
      <c r="Z52" s="45" t="e">
        <f>VLOOKUP(G52,配件单价!$Q:$U,5,0)</f>
        <v>#N/A</v>
      </c>
    </row>
    <row r="53" ht="15" spans="1:26">
      <c r="A53" s="1">
        <v>450</v>
      </c>
      <c r="B53" s="1">
        <v>134</v>
      </c>
      <c r="C53" s="1">
        <v>8</v>
      </c>
      <c r="D53" s="1" t="s">
        <v>23</v>
      </c>
      <c r="E53" s="1">
        <v>4</v>
      </c>
      <c r="F53" s="1">
        <v>0.55</v>
      </c>
      <c r="G53" s="1" t="str">
        <f t="shared" si="0"/>
        <v>4-0.55kW</v>
      </c>
      <c r="H53" s="1">
        <f>VLOOKUP(G53,辅助表!$B:$C,2,0)</f>
        <v>80</v>
      </c>
      <c r="I53" s="1">
        <f>VLOOKUP(H53,辅助表!$F:$G,2,0)</f>
        <v>19</v>
      </c>
      <c r="J53" s="1" t="s">
        <v>24</v>
      </c>
      <c r="K53" s="1" t="s">
        <v>27</v>
      </c>
      <c r="M53" s="41">
        <f>VLOOKUP($J53,配件单价!$A:$D,4,0)</f>
        <v>4</v>
      </c>
      <c r="N53" s="41">
        <f>VLOOKUP($K53,配件单价!$A:$D,4,0)</f>
        <v>5</v>
      </c>
      <c r="O53" s="41">
        <f>VLOOKUP(D53,配件单价!A:D,4,0)</f>
        <v>3</v>
      </c>
      <c r="P53" s="1">
        <f t="shared" si="1"/>
        <v>8</v>
      </c>
      <c r="Q53" s="41">
        <f>VLOOKUP($A53,配件单价!$G:$I,2,0)</f>
        <v>4.86111111111111</v>
      </c>
      <c r="R53" s="44">
        <f t="shared" si="2"/>
        <v>41.8611111111111</v>
      </c>
      <c r="S53" s="44">
        <v>53.3048837510581</v>
      </c>
      <c r="T53" s="44">
        <v>63.4272964743387</v>
      </c>
      <c r="U53" s="44">
        <v>7.14285714285714</v>
      </c>
      <c r="V53" s="44">
        <v>9.72222222222222</v>
      </c>
      <c r="W53" s="45">
        <v>8.73015873015873</v>
      </c>
      <c r="X53" s="45">
        <v>10.515873015873</v>
      </c>
      <c r="Y53" s="45">
        <f>VLOOKUP(A53,配件单价!$L:$O,4,0)</f>
        <v>2</v>
      </c>
      <c r="Z53" s="45">
        <f>VLOOKUP(G53,配件单价!$Q:$U,5,0)</f>
        <v>60.314625</v>
      </c>
    </row>
    <row r="54" ht="15" spans="1:26">
      <c r="A54" s="1">
        <v>450</v>
      </c>
      <c r="B54" s="1">
        <v>134</v>
      </c>
      <c r="C54" s="1">
        <v>8</v>
      </c>
      <c r="D54" s="1" t="s">
        <v>23</v>
      </c>
      <c r="E54" s="1">
        <v>4</v>
      </c>
      <c r="F54" s="1">
        <v>0.75</v>
      </c>
      <c r="G54" s="1" t="str">
        <f t="shared" si="0"/>
        <v>4-0.75kW</v>
      </c>
      <c r="H54" s="1">
        <f>VLOOKUP(G54,辅助表!$B:$C,2,0)</f>
        <v>80</v>
      </c>
      <c r="I54" s="1">
        <f>VLOOKUP(H54,辅助表!$F:$G,2,0)</f>
        <v>19</v>
      </c>
      <c r="J54" s="1" t="s">
        <v>24</v>
      </c>
      <c r="K54" s="1" t="s">
        <v>27</v>
      </c>
      <c r="M54" s="41">
        <f>VLOOKUP($J54,配件单价!$A:$D,4,0)</f>
        <v>4</v>
      </c>
      <c r="N54" s="41">
        <f>VLOOKUP($K54,配件单价!$A:$D,4,0)</f>
        <v>5</v>
      </c>
      <c r="O54" s="41">
        <f>VLOOKUP(D54,配件单价!A:D,4,0)</f>
        <v>3</v>
      </c>
      <c r="P54" s="1">
        <f t="shared" si="1"/>
        <v>8</v>
      </c>
      <c r="Q54" s="41">
        <f>VLOOKUP($A54,配件单价!$G:$I,2,0)</f>
        <v>4.86111111111111</v>
      </c>
      <c r="R54" s="44">
        <f t="shared" si="2"/>
        <v>41.8611111111111</v>
      </c>
      <c r="S54" s="44">
        <v>53.3048837510581</v>
      </c>
      <c r="T54" s="44">
        <v>63.4272964743387</v>
      </c>
      <c r="U54" s="44">
        <v>7.14285714285714</v>
      </c>
      <c r="V54" s="44">
        <v>9.72222222222222</v>
      </c>
      <c r="W54" s="45">
        <v>8.73015873015873</v>
      </c>
      <c r="X54" s="45">
        <v>10.515873015873</v>
      </c>
      <c r="Y54" s="45">
        <f>VLOOKUP(A54,配件单价!$L:$O,4,0)</f>
        <v>2</v>
      </c>
      <c r="Z54" s="45">
        <f>VLOOKUP(G54,配件单价!$Q:$U,5,0)</f>
        <v>63.80775</v>
      </c>
    </row>
    <row r="55" ht="15" spans="1:26">
      <c r="A55" s="1">
        <v>450</v>
      </c>
      <c r="B55" s="1">
        <v>134</v>
      </c>
      <c r="C55" s="1">
        <v>8</v>
      </c>
      <c r="D55" s="1" t="s">
        <v>23</v>
      </c>
      <c r="E55" s="1">
        <v>2</v>
      </c>
      <c r="F55" s="1">
        <v>2.2</v>
      </c>
      <c r="G55" s="1" t="str">
        <f t="shared" si="0"/>
        <v>2-2.2kW</v>
      </c>
      <c r="H55" s="1">
        <f>VLOOKUP(G55,辅助表!$B:$C,2,0)</f>
        <v>90</v>
      </c>
      <c r="I55" s="1">
        <f>VLOOKUP(H55,辅助表!$F:$G,2,0)</f>
        <v>24</v>
      </c>
      <c r="J55" s="1" t="s">
        <v>24</v>
      </c>
      <c r="K55" s="1" t="s">
        <v>28</v>
      </c>
      <c r="M55" s="41">
        <f>VLOOKUP($J55,配件单价!$A:$D,4,0)</f>
        <v>4</v>
      </c>
      <c r="N55" s="41">
        <f>VLOOKUP($K55,配件单价!$A:$D,4,0)</f>
        <v>5</v>
      </c>
      <c r="O55" s="41">
        <f>VLOOKUP(D55,配件单价!A:D,4,0)</f>
        <v>3</v>
      </c>
      <c r="P55" s="1">
        <f t="shared" si="1"/>
        <v>8</v>
      </c>
      <c r="Q55" s="41">
        <f>VLOOKUP($A55,配件单价!$G:$I,2,0)</f>
        <v>4.86111111111111</v>
      </c>
      <c r="R55" s="44">
        <f t="shared" si="2"/>
        <v>41.8611111111111</v>
      </c>
      <c r="S55" s="44">
        <v>53.3048837510581</v>
      </c>
      <c r="T55" s="44">
        <v>63.4272964743387</v>
      </c>
      <c r="U55" s="44">
        <v>7.14285714285714</v>
      </c>
      <c r="V55" s="44">
        <v>9.72222222222222</v>
      </c>
      <c r="W55" s="45">
        <v>8.73015873015873</v>
      </c>
      <c r="X55" s="45">
        <v>10.515873015873</v>
      </c>
      <c r="Y55" s="45">
        <f>VLOOKUP(A55,配件单价!$L:$O,4,0)</f>
        <v>2</v>
      </c>
      <c r="Z55" s="45">
        <f>VLOOKUP(G55,配件单价!$Q:$U,5,0)</f>
        <v>93.848625</v>
      </c>
    </row>
    <row r="56" ht="15" spans="1:26">
      <c r="A56" s="1">
        <v>450</v>
      </c>
      <c r="B56" s="1">
        <v>134</v>
      </c>
      <c r="C56" s="1">
        <v>8</v>
      </c>
      <c r="D56" s="1" t="s">
        <v>23</v>
      </c>
      <c r="E56" s="1">
        <v>2</v>
      </c>
      <c r="F56" s="1">
        <v>3</v>
      </c>
      <c r="G56" s="1" t="str">
        <f t="shared" si="0"/>
        <v>2-3kW</v>
      </c>
      <c r="H56" s="1">
        <f>VLOOKUP(G56,辅助表!$B:$C,2,0)</f>
        <v>100</v>
      </c>
      <c r="I56" s="1">
        <f>VLOOKUP(H56,辅助表!$F:$G,2,0)</f>
        <v>28</v>
      </c>
      <c r="J56" s="1" t="s">
        <v>24</v>
      </c>
      <c r="K56" s="1" t="s">
        <v>29</v>
      </c>
      <c r="M56" s="41">
        <f>VLOOKUP($J56,配件单价!$A:$D,4,0)</f>
        <v>4</v>
      </c>
      <c r="N56" s="41">
        <f>VLOOKUP($K56,配件单价!$A:$D,4,0)</f>
        <v>5</v>
      </c>
      <c r="O56" s="41">
        <f>VLOOKUP(D56,配件单价!A:D,4,0)</f>
        <v>3</v>
      </c>
      <c r="P56" s="1">
        <f t="shared" si="1"/>
        <v>8</v>
      </c>
      <c r="Q56" s="41">
        <f>VLOOKUP($A56,配件单价!$G:$I,2,0)</f>
        <v>4.86111111111111</v>
      </c>
      <c r="R56" s="44">
        <f t="shared" si="2"/>
        <v>41.8611111111111</v>
      </c>
      <c r="S56" s="44">
        <v>53.3048837510581</v>
      </c>
      <c r="T56" s="44">
        <v>63.4272964743387</v>
      </c>
      <c r="U56" s="44">
        <v>7.14285714285714</v>
      </c>
      <c r="V56" s="44">
        <v>9.72222222222222</v>
      </c>
      <c r="W56" s="45">
        <v>8.73015873015873</v>
      </c>
      <c r="X56" s="45">
        <v>10.515873015873</v>
      </c>
      <c r="Y56" s="45">
        <f>VLOOKUP(A56,配件单价!$L:$O,4,0)</f>
        <v>2</v>
      </c>
      <c r="Z56" s="45">
        <f>VLOOKUP(G56,配件单价!$Q:$U,5,0)</f>
        <v>117.601875</v>
      </c>
    </row>
    <row r="57" ht="15" spans="1:26">
      <c r="A57" s="1">
        <v>450</v>
      </c>
      <c r="B57" s="1">
        <v>134</v>
      </c>
      <c r="C57" s="1">
        <v>8</v>
      </c>
      <c r="D57" s="1" t="s">
        <v>23</v>
      </c>
      <c r="E57" s="1">
        <v>2</v>
      </c>
      <c r="F57" s="1">
        <v>4</v>
      </c>
      <c r="G57" s="1" t="str">
        <f t="shared" si="0"/>
        <v>2-4kW</v>
      </c>
      <c r="H57" s="1">
        <f>VLOOKUP(G57,辅助表!$B:$C,2,0)</f>
        <v>112</v>
      </c>
      <c r="I57" s="1">
        <f>VLOOKUP(H57,辅助表!$F:$G,2,0)</f>
        <v>28</v>
      </c>
      <c r="J57" s="1" t="s">
        <v>24</v>
      </c>
      <c r="K57" s="1" t="s">
        <v>29</v>
      </c>
      <c r="M57" s="41">
        <f>VLOOKUP($J57,配件单价!$A:$D,4,0)</f>
        <v>4</v>
      </c>
      <c r="N57" s="41">
        <f>VLOOKUP($K57,配件单价!$A:$D,4,0)</f>
        <v>5</v>
      </c>
      <c r="O57" s="41">
        <f>VLOOKUP(D57,配件单价!A:D,4,0)</f>
        <v>3</v>
      </c>
      <c r="P57" s="1">
        <f t="shared" si="1"/>
        <v>8</v>
      </c>
      <c r="Q57" s="41">
        <f>VLOOKUP($A57,配件单价!$G:$I,2,0)</f>
        <v>4.86111111111111</v>
      </c>
      <c r="R57" s="44">
        <f t="shared" si="2"/>
        <v>41.8611111111111</v>
      </c>
      <c r="S57" s="44">
        <v>64.6825396825397</v>
      </c>
      <c r="T57" s="44">
        <v>78.5714285714286</v>
      </c>
      <c r="U57" s="44">
        <v>7.14285714285714</v>
      </c>
      <c r="V57" s="44">
        <v>9.72222222222222</v>
      </c>
      <c r="W57" s="45">
        <v>8.73015873015873</v>
      </c>
      <c r="X57" s="45">
        <v>10.515873015873</v>
      </c>
      <c r="Y57" s="45">
        <f>VLOOKUP(A57,配件单价!$L:$O,4,0)</f>
        <v>2</v>
      </c>
      <c r="Z57" s="45">
        <f>VLOOKUP(G57,配件单价!$Q:$U,5,0)</f>
        <v>153.930375</v>
      </c>
    </row>
    <row r="58" ht="15" spans="1:26">
      <c r="A58" s="1">
        <v>450</v>
      </c>
      <c r="B58" s="1">
        <v>134</v>
      </c>
      <c r="C58" s="1">
        <v>8</v>
      </c>
      <c r="D58" s="1" t="s">
        <v>23</v>
      </c>
      <c r="E58" s="1">
        <v>2</v>
      </c>
      <c r="F58" s="1">
        <v>5.5</v>
      </c>
      <c r="G58" s="1" t="str">
        <f t="shared" si="0"/>
        <v>2-5.5kW</v>
      </c>
      <c r="H58" s="1">
        <f>VLOOKUP(G58,辅助表!$B:$C,2,0)</f>
        <v>132</v>
      </c>
      <c r="I58" s="1">
        <f>VLOOKUP(H58,辅助表!$F:$G,2,0)</f>
        <v>38</v>
      </c>
      <c r="J58" s="3" t="s">
        <v>24</v>
      </c>
      <c r="K58" s="3" t="s">
        <v>30</v>
      </c>
      <c r="M58" s="41">
        <f>VLOOKUP($J58,配件单价!$A:$D,4,0)</f>
        <v>4</v>
      </c>
      <c r="N58" s="41" t="e">
        <f>VLOOKUP($K58,配件单价!$A:$D,4,0)</f>
        <v>#N/A</v>
      </c>
      <c r="O58" s="41">
        <f>VLOOKUP(D58,配件单价!A:D,4,0)</f>
        <v>3</v>
      </c>
      <c r="P58" s="1">
        <f t="shared" si="1"/>
        <v>8</v>
      </c>
      <c r="Q58" s="41">
        <f>VLOOKUP($A58,配件单价!$G:$I,2,0)</f>
        <v>4.86111111111111</v>
      </c>
      <c r="R58" s="44" t="e">
        <f t="shared" si="2"/>
        <v>#N/A</v>
      </c>
      <c r="S58" s="44">
        <v>64.6825396825397</v>
      </c>
      <c r="T58" s="44">
        <v>78.5714285714286</v>
      </c>
      <c r="U58" s="44">
        <v>7.14285714285714</v>
      </c>
      <c r="V58" s="44">
        <v>9.72222222222222</v>
      </c>
      <c r="W58" s="45">
        <v>8.73015873015873</v>
      </c>
      <c r="X58" s="45">
        <v>10.515873015873</v>
      </c>
      <c r="Y58" s="45">
        <f>VLOOKUP(A58,配件单价!$L:$O,4,0)</f>
        <v>2</v>
      </c>
      <c r="Z58" s="45">
        <f>VLOOKUP(G58,配件单价!$Q:$U,5,0)</f>
        <v>212.382</v>
      </c>
    </row>
    <row r="59" ht="15" spans="1:26">
      <c r="A59" s="1">
        <v>500</v>
      </c>
      <c r="B59" s="1">
        <v>134</v>
      </c>
      <c r="C59" s="1">
        <v>4</v>
      </c>
      <c r="D59" s="1" t="s">
        <v>23</v>
      </c>
      <c r="E59" s="1">
        <v>4</v>
      </c>
      <c r="F59" s="1">
        <v>0.25</v>
      </c>
      <c r="G59" s="1" t="str">
        <f t="shared" si="0"/>
        <v>4-0.25kW</v>
      </c>
      <c r="H59" s="1">
        <f>VLOOKUP(G59,辅助表!$B:$C,2,0)</f>
        <v>71</v>
      </c>
      <c r="I59" s="1">
        <f>VLOOKUP(H59,辅助表!$F:$G,2,0)</f>
        <v>14</v>
      </c>
      <c r="J59" s="1" t="s">
        <v>24</v>
      </c>
      <c r="K59" s="1" t="s">
        <v>26</v>
      </c>
      <c r="M59" s="41">
        <f>VLOOKUP($J59,配件单价!$A:$D,4,0)</f>
        <v>4</v>
      </c>
      <c r="N59" s="41">
        <f>VLOOKUP($K59,配件单价!$A:$D,4,0)</f>
        <v>5</v>
      </c>
      <c r="O59" s="41">
        <f>VLOOKUP(D59,配件单价!A:D,4,0)</f>
        <v>3</v>
      </c>
      <c r="P59" s="1">
        <f t="shared" si="1"/>
        <v>4</v>
      </c>
      <c r="Q59" s="41">
        <f>VLOOKUP($A59,配件单价!$G:$I,2,0)</f>
        <v>4.86111111111111</v>
      </c>
      <c r="R59" s="44">
        <f t="shared" si="2"/>
        <v>29.8611111111111</v>
      </c>
      <c r="S59" s="44">
        <v>58.5763177870371</v>
      </c>
      <c r="T59" s="44">
        <v>70.3183483981482</v>
      </c>
      <c r="U59" s="44">
        <v>10.1190476190476</v>
      </c>
      <c r="V59" s="44">
        <v>14.484126984127</v>
      </c>
      <c r="W59" s="45">
        <v>9.72222222222222</v>
      </c>
      <c r="X59" s="45">
        <v>11.5079365079365</v>
      </c>
      <c r="Y59" s="45">
        <f>VLOOKUP(A59,配件单价!$L:$O,4,0)</f>
        <v>2</v>
      </c>
      <c r="Z59" s="45" t="e">
        <f>VLOOKUP(G59,配件单价!$Q:$U,5,0)</f>
        <v>#N/A</v>
      </c>
    </row>
    <row r="60" ht="15" spans="1:26">
      <c r="A60" s="1">
        <v>500</v>
      </c>
      <c r="B60" s="1">
        <v>134</v>
      </c>
      <c r="C60" s="1">
        <v>4</v>
      </c>
      <c r="D60" s="1" t="s">
        <v>23</v>
      </c>
      <c r="E60" s="1">
        <v>4</v>
      </c>
      <c r="F60" s="1">
        <v>0.37</v>
      </c>
      <c r="G60" s="1" t="str">
        <f t="shared" si="0"/>
        <v>4-0.37kW</v>
      </c>
      <c r="H60" s="1">
        <f>VLOOKUP(G60,辅助表!$B:$C,2,0)</f>
        <v>71</v>
      </c>
      <c r="I60" s="1">
        <f>VLOOKUP(H60,辅助表!$F:$G,2,0)</f>
        <v>14</v>
      </c>
      <c r="J60" s="1" t="s">
        <v>24</v>
      </c>
      <c r="K60" s="1" t="s">
        <v>26</v>
      </c>
      <c r="M60" s="41">
        <f>VLOOKUP($J60,配件单价!$A:$D,4,0)</f>
        <v>4</v>
      </c>
      <c r="N60" s="41">
        <f>VLOOKUP($K60,配件单价!$A:$D,4,0)</f>
        <v>5</v>
      </c>
      <c r="O60" s="41">
        <f>VLOOKUP(D60,配件单价!A:D,4,0)</f>
        <v>3</v>
      </c>
      <c r="P60" s="1">
        <f t="shared" si="1"/>
        <v>4</v>
      </c>
      <c r="Q60" s="41">
        <f>VLOOKUP($A60,配件单价!$G:$I,2,0)</f>
        <v>4.86111111111111</v>
      </c>
      <c r="R60" s="44">
        <f t="shared" si="2"/>
        <v>29.8611111111111</v>
      </c>
      <c r="S60" s="44">
        <v>58.5763177870371</v>
      </c>
      <c r="T60" s="44">
        <v>70.3183483981482</v>
      </c>
      <c r="U60" s="44">
        <v>10.1190476190476</v>
      </c>
      <c r="V60" s="44">
        <v>14.484126984127</v>
      </c>
      <c r="W60" s="45">
        <v>9.72222222222222</v>
      </c>
      <c r="X60" s="45">
        <v>11.5079365079365</v>
      </c>
      <c r="Y60" s="45">
        <f>VLOOKUP(A60,配件单价!$L:$O,4,0)</f>
        <v>2</v>
      </c>
      <c r="Z60" s="45" t="e">
        <f>VLOOKUP(G60,配件单价!$Q:$U,5,0)</f>
        <v>#N/A</v>
      </c>
    </row>
    <row r="61" ht="15" spans="1:26">
      <c r="A61" s="1">
        <v>500</v>
      </c>
      <c r="B61" s="1">
        <v>134</v>
      </c>
      <c r="C61" s="1">
        <v>4</v>
      </c>
      <c r="D61" s="1" t="s">
        <v>23</v>
      </c>
      <c r="E61" s="1">
        <v>4</v>
      </c>
      <c r="F61" s="1">
        <v>0.55</v>
      </c>
      <c r="G61" s="1" t="str">
        <f t="shared" si="0"/>
        <v>4-0.55kW</v>
      </c>
      <c r="H61" s="1">
        <f>VLOOKUP(G61,辅助表!$B:$C,2,0)</f>
        <v>80</v>
      </c>
      <c r="I61" s="1">
        <f>VLOOKUP(H61,辅助表!$F:$G,2,0)</f>
        <v>19</v>
      </c>
      <c r="J61" s="1" t="s">
        <v>24</v>
      </c>
      <c r="K61" s="1" t="s">
        <v>27</v>
      </c>
      <c r="M61" s="41">
        <f>VLOOKUP($J61,配件单价!$A:$D,4,0)</f>
        <v>4</v>
      </c>
      <c r="N61" s="41">
        <f>VLOOKUP($K61,配件单价!$A:$D,4,0)</f>
        <v>5</v>
      </c>
      <c r="O61" s="41">
        <f>VLOOKUP(D61,配件单价!A:D,4,0)</f>
        <v>3</v>
      </c>
      <c r="P61" s="1">
        <f t="shared" si="1"/>
        <v>4</v>
      </c>
      <c r="Q61" s="41">
        <f>VLOOKUP($A61,配件单价!$G:$I,2,0)</f>
        <v>4.86111111111111</v>
      </c>
      <c r="R61" s="44">
        <f t="shared" si="2"/>
        <v>29.8611111111111</v>
      </c>
      <c r="S61" s="44">
        <v>58.5763177870371</v>
      </c>
      <c r="T61" s="44">
        <v>70.3183483981482</v>
      </c>
      <c r="U61" s="44">
        <v>10.1190476190476</v>
      </c>
      <c r="V61" s="44">
        <v>14.484126984127</v>
      </c>
      <c r="W61" s="45">
        <v>9.72222222222222</v>
      </c>
      <c r="X61" s="45">
        <v>11.5079365079365</v>
      </c>
      <c r="Y61" s="45">
        <f>VLOOKUP(A61,配件单价!$L:$O,4,0)</f>
        <v>2</v>
      </c>
      <c r="Z61" s="45">
        <f>VLOOKUP(G61,配件单价!$Q:$U,5,0)</f>
        <v>60.314625</v>
      </c>
    </row>
    <row r="62" ht="15" spans="1:26">
      <c r="A62" s="1">
        <v>500</v>
      </c>
      <c r="B62" s="1">
        <v>134</v>
      </c>
      <c r="C62" s="1">
        <v>4</v>
      </c>
      <c r="D62" s="1" t="s">
        <v>23</v>
      </c>
      <c r="E62" s="1">
        <v>4</v>
      </c>
      <c r="F62" s="1">
        <v>0.75</v>
      </c>
      <c r="G62" s="1" t="str">
        <f t="shared" si="0"/>
        <v>4-0.75kW</v>
      </c>
      <c r="H62" s="1">
        <f>VLOOKUP(G62,辅助表!$B:$C,2,0)</f>
        <v>80</v>
      </c>
      <c r="I62" s="1">
        <f>VLOOKUP(H62,辅助表!$F:$G,2,0)</f>
        <v>19</v>
      </c>
      <c r="J62" s="1" t="s">
        <v>24</v>
      </c>
      <c r="K62" s="1" t="s">
        <v>27</v>
      </c>
      <c r="M62" s="41">
        <f>VLOOKUP($J62,配件单价!$A:$D,4,0)</f>
        <v>4</v>
      </c>
      <c r="N62" s="41">
        <f>VLOOKUP($K62,配件单价!$A:$D,4,0)</f>
        <v>5</v>
      </c>
      <c r="O62" s="41">
        <f>VLOOKUP(D62,配件单价!A:D,4,0)</f>
        <v>3</v>
      </c>
      <c r="P62" s="1">
        <f t="shared" si="1"/>
        <v>4</v>
      </c>
      <c r="Q62" s="41">
        <f>VLOOKUP($A62,配件单价!$G:$I,2,0)</f>
        <v>4.86111111111111</v>
      </c>
      <c r="R62" s="44">
        <f t="shared" si="2"/>
        <v>29.8611111111111</v>
      </c>
      <c r="S62" s="44">
        <v>58.5763177870371</v>
      </c>
      <c r="T62" s="44">
        <v>70.3183483981482</v>
      </c>
      <c r="U62" s="44">
        <v>10.1190476190476</v>
      </c>
      <c r="V62" s="44">
        <v>14.484126984127</v>
      </c>
      <c r="W62" s="45">
        <v>9.72222222222222</v>
      </c>
      <c r="X62" s="45">
        <v>11.5079365079365</v>
      </c>
      <c r="Y62" s="45">
        <f>VLOOKUP(A62,配件单价!$L:$O,4,0)</f>
        <v>2</v>
      </c>
      <c r="Z62" s="45">
        <f>VLOOKUP(G62,配件单价!$Q:$U,5,0)</f>
        <v>63.80775</v>
      </c>
    </row>
    <row r="63" ht="15" spans="1:26">
      <c r="A63" s="1">
        <v>500</v>
      </c>
      <c r="B63" s="1">
        <v>134</v>
      </c>
      <c r="C63" s="1">
        <v>8</v>
      </c>
      <c r="D63" s="1" t="s">
        <v>23</v>
      </c>
      <c r="E63" s="1">
        <v>4</v>
      </c>
      <c r="F63" s="1">
        <v>0.37</v>
      </c>
      <c r="G63" s="1" t="str">
        <f t="shared" si="0"/>
        <v>4-0.37kW</v>
      </c>
      <c r="H63" s="1">
        <f>VLOOKUP(G63,辅助表!$B:$C,2,0)</f>
        <v>71</v>
      </c>
      <c r="I63" s="1">
        <f>VLOOKUP(H63,辅助表!$F:$G,2,0)</f>
        <v>14</v>
      </c>
      <c r="J63" s="1" t="s">
        <v>24</v>
      </c>
      <c r="K63" s="1" t="s">
        <v>26</v>
      </c>
      <c r="M63" s="41">
        <f>VLOOKUP($J63,配件单价!$A:$D,4,0)</f>
        <v>4</v>
      </c>
      <c r="N63" s="41">
        <f>VLOOKUP($K63,配件单价!$A:$D,4,0)</f>
        <v>5</v>
      </c>
      <c r="O63" s="41">
        <f>VLOOKUP(D63,配件单价!A:D,4,0)</f>
        <v>3</v>
      </c>
      <c r="P63" s="1">
        <f t="shared" si="1"/>
        <v>8</v>
      </c>
      <c r="Q63" s="41">
        <f>VLOOKUP($A63,配件单价!$G:$I,2,0)</f>
        <v>4.86111111111111</v>
      </c>
      <c r="R63" s="44">
        <f t="shared" si="2"/>
        <v>41.8611111111111</v>
      </c>
      <c r="S63" s="44">
        <v>58.5763177870371</v>
      </c>
      <c r="T63" s="44">
        <v>70.3183483981482</v>
      </c>
      <c r="U63" s="44">
        <v>10.1190476190476</v>
      </c>
      <c r="V63" s="44">
        <v>14.484126984127</v>
      </c>
      <c r="W63" s="45">
        <v>9.72222222222222</v>
      </c>
      <c r="X63" s="45">
        <v>11.5079365079365</v>
      </c>
      <c r="Y63" s="45">
        <f>VLOOKUP(A63,配件单价!$L:$O,4,0)</f>
        <v>2</v>
      </c>
      <c r="Z63" s="45" t="e">
        <f>VLOOKUP(G63,配件单价!$Q:$U,5,0)</f>
        <v>#N/A</v>
      </c>
    </row>
    <row r="64" ht="15" spans="1:26">
      <c r="A64" s="1">
        <v>500</v>
      </c>
      <c r="B64" s="1">
        <v>134</v>
      </c>
      <c r="C64" s="1">
        <v>8</v>
      </c>
      <c r="D64" s="1" t="s">
        <v>23</v>
      </c>
      <c r="E64" s="1">
        <v>4</v>
      </c>
      <c r="F64" s="1">
        <v>0.55</v>
      </c>
      <c r="G64" s="1" t="str">
        <f t="shared" si="0"/>
        <v>4-0.55kW</v>
      </c>
      <c r="H64" s="1">
        <f>VLOOKUP(G64,辅助表!$B:$C,2,0)</f>
        <v>80</v>
      </c>
      <c r="I64" s="1">
        <f>VLOOKUP(H64,辅助表!$F:$G,2,0)</f>
        <v>19</v>
      </c>
      <c r="J64" s="1" t="s">
        <v>24</v>
      </c>
      <c r="K64" s="1" t="s">
        <v>27</v>
      </c>
      <c r="M64" s="41">
        <f>VLOOKUP($J64,配件单价!$A:$D,4,0)</f>
        <v>4</v>
      </c>
      <c r="N64" s="41">
        <f>VLOOKUP($K64,配件单价!$A:$D,4,0)</f>
        <v>5</v>
      </c>
      <c r="O64" s="41">
        <f>VLOOKUP(D64,配件单价!A:D,4,0)</f>
        <v>3</v>
      </c>
      <c r="P64" s="1">
        <f t="shared" si="1"/>
        <v>8</v>
      </c>
      <c r="Q64" s="41">
        <f>VLOOKUP($A64,配件单价!$G:$I,2,0)</f>
        <v>4.86111111111111</v>
      </c>
      <c r="R64" s="44">
        <f t="shared" si="2"/>
        <v>41.8611111111111</v>
      </c>
      <c r="S64" s="44">
        <v>58.5763177870371</v>
      </c>
      <c r="T64" s="44">
        <v>70.3183483981482</v>
      </c>
      <c r="U64" s="44">
        <v>10.1190476190476</v>
      </c>
      <c r="V64" s="44">
        <v>14.484126984127</v>
      </c>
      <c r="W64" s="45">
        <v>9.72222222222222</v>
      </c>
      <c r="X64" s="45">
        <v>11.5079365079365</v>
      </c>
      <c r="Y64" s="45">
        <f>VLOOKUP(A64,配件单价!$L:$O,4,0)</f>
        <v>2</v>
      </c>
      <c r="Z64" s="45">
        <f>VLOOKUP(G64,配件单价!$Q:$U,5,0)</f>
        <v>60.314625</v>
      </c>
    </row>
    <row r="65" ht="15" spans="1:26">
      <c r="A65" s="1">
        <v>500</v>
      </c>
      <c r="B65" s="1">
        <v>134</v>
      </c>
      <c r="C65" s="1">
        <v>8</v>
      </c>
      <c r="D65" s="1" t="s">
        <v>23</v>
      </c>
      <c r="E65" s="1">
        <v>4</v>
      </c>
      <c r="F65" s="1">
        <v>0.75</v>
      </c>
      <c r="G65" s="1" t="str">
        <f t="shared" si="0"/>
        <v>4-0.75kW</v>
      </c>
      <c r="H65" s="1">
        <f>VLOOKUP(G65,辅助表!$B:$C,2,0)</f>
        <v>80</v>
      </c>
      <c r="I65" s="1">
        <f>VLOOKUP(H65,辅助表!$F:$G,2,0)</f>
        <v>19</v>
      </c>
      <c r="J65" s="1" t="s">
        <v>24</v>
      </c>
      <c r="K65" s="1" t="s">
        <v>27</v>
      </c>
      <c r="M65" s="41">
        <f>VLOOKUP($J65,配件单价!$A:$D,4,0)</f>
        <v>4</v>
      </c>
      <c r="N65" s="41">
        <f>VLOOKUP($K65,配件单价!$A:$D,4,0)</f>
        <v>5</v>
      </c>
      <c r="O65" s="41">
        <f>VLOOKUP(D65,配件单价!A:D,4,0)</f>
        <v>3</v>
      </c>
      <c r="P65" s="1">
        <f t="shared" si="1"/>
        <v>8</v>
      </c>
      <c r="Q65" s="41">
        <f>VLOOKUP($A65,配件单价!$G:$I,2,0)</f>
        <v>4.86111111111111</v>
      </c>
      <c r="R65" s="44">
        <f t="shared" si="2"/>
        <v>41.8611111111111</v>
      </c>
      <c r="S65" s="44">
        <v>58.5763177870371</v>
      </c>
      <c r="T65" s="44">
        <v>70.3183483981482</v>
      </c>
      <c r="U65" s="44">
        <v>10.1190476190476</v>
      </c>
      <c r="V65" s="44">
        <v>14.484126984127</v>
      </c>
      <c r="W65" s="45">
        <v>9.72222222222222</v>
      </c>
      <c r="X65" s="45">
        <v>11.5079365079365</v>
      </c>
      <c r="Y65" s="45">
        <f>VLOOKUP(A65,配件单价!$L:$O,4,0)</f>
        <v>2</v>
      </c>
      <c r="Z65" s="45">
        <f>VLOOKUP(G65,配件单价!$Q:$U,5,0)</f>
        <v>63.80775</v>
      </c>
    </row>
    <row r="66" ht="15" spans="1:26">
      <c r="A66" s="1">
        <v>500</v>
      </c>
      <c r="B66" s="1">
        <v>134</v>
      </c>
      <c r="C66" s="1">
        <v>8</v>
      </c>
      <c r="D66" s="1" t="s">
        <v>23</v>
      </c>
      <c r="E66" s="1">
        <v>4</v>
      </c>
      <c r="F66" s="1">
        <v>1.1</v>
      </c>
      <c r="G66" s="1" t="str">
        <f t="shared" si="0"/>
        <v>4-1.1kW</v>
      </c>
      <c r="H66" s="1">
        <f>VLOOKUP(G66,辅助表!$B:$C,2,0)</f>
        <v>90</v>
      </c>
      <c r="I66" s="1">
        <f>VLOOKUP(H66,辅助表!$F:$G,2,0)</f>
        <v>24</v>
      </c>
      <c r="J66" s="1" t="s">
        <v>24</v>
      </c>
      <c r="K66" s="1" t="s">
        <v>28</v>
      </c>
      <c r="M66" s="41">
        <f>VLOOKUP($J66,配件单价!$A:$D,4,0)</f>
        <v>4</v>
      </c>
      <c r="N66" s="41">
        <f>VLOOKUP($K66,配件单价!$A:$D,4,0)</f>
        <v>5</v>
      </c>
      <c r="O66" s="41">
        <f>VLOOKUP(D66,配件单价!A:D,4,0)</f>
        <v>3</v>
      </c>
      <c r="P66" s="1">
        <f t="shared" si="1"/>
        <v>8</v>
      </c>
      <c r="Q66" s="41">
        <f>VLOOKUP($A66,配件单价!$G:$I,2,0)</f>
        <v>4.86111111111111</v>
      </c>
      <c r="R66" s="44">
        <f t="shared" si="2"/>
        <v>41.8611111111111</v>
      </c>
      <c r="S66" s="44">
        <v>63.1541483425927</v>
      </c>
      <c r="T66" s="44">
        <v>76.2330326574073</v>
      </c>
      <c r="U66" s="44">
        <v>10.1190476190476</v>
      </c>
      <c r="V66" s="44">
        <v>14.484126984127</v>
      </c>
      <c r="W66" s="45">
        <v>9.72222222222222</v>
      </c>
      <c r="X66" s="45">
        <v>11.5079365079365</v>
      </c>
      <c r="Y66" s="45">
        <f>VLOOKUP(A66,配件单价!$L:$O,4,0)</f>
        <v>2</v>
      </c>
      <c r="Z66" s="45">
        <f>VLOOKUP(G66,配件单价!$Q:$U,5,0)</f>
        <v>73.821375</v>
      </c>
    </row>
    <row r="67" ht="15" spans="1:26">
      <c r="A67" s="1">
        <v>500</v>
      </c>
      <c r="B67" s="1">
        <v>191</v>
      </c>
      <c r="C67" s="1">
        <v>6</v>
      </c>
      <c r="D67" s="1" t="s">
        <v>31</v>
      </c>
      <c r="E67" s="1">
        <v>4</v>
      </c>
      <c r="F67" s="1">
        <v>0.55</v>
      </c>
      <c r="G67" s="1" t="str">
        <f t="shared" si="0"/>
        <v>4-0.55kW</v>
      </c>
      <c r="H67" s="1">
        <f>VLOOKUP(G67,辅助表!$B:$C,2,0)</f>
        <v>80</v>
      </c>
      <c r="I67" s="1">
        <f>VLOOKUP(H67,辅助表!$F:$G,2,0)</f>
        <v>19</v>
      </c>
      <c r="J67" s="1" t="s">
        <v>32</v>
      </c>
      <c r="K67" s="1" t="s">
        <v>33</v>
      </c>
      <c r="M67" s="41">
        <f>VLOOKUP($J67,配件单价!$A:$D,4,0)</f>
        <v>7</v>
      </c>
      <c r="N67" s="41">
        <f>VLOOKUP($K67,配件单价!$A:$D,4,0)</f>
        <v>9</v>
      </c>
      <c r="O67" s="41">
        <f>VLOOKUP(D67,配件单价!A:D,4,0)</f>
        <v>7</v>
      </c>
      <c r="P67" s="1">
        <f t="shared" si="1"/>
        <v>6</v>
      </c>
      <c r="Q67" s="41">
        <f>VLOOKUP($A67,配件单价!$G:$I,2,0)</f>
        <v>4.86111111111111</v>
      </c>
      <c r="R67" s="44">
        <f t="shared" si="2"/>
        <v>69.8611111111111</v>
      </c>
      <c r="S67" s="44">
        <v>58.5763177870371</v>
      </c>
      <c r="T67" s="44">
        <v>70.3183483981482</v>
      </c>
      <c r="U67" s="44">
        <v>10.1190476190476</v>
      </c>
      <c r="V67" s="44">
        <v>14.484126984127</v>
      </c>
      <c r="W67" s="45">
        <v>9.72222222222222</v>
      </c>
      <c r="X67" s="45">
        <v>11.5079365079365</v>
      </c>
      <c r="Y67" s="45">
        <f>VLOOKUP(A67,配件单价!$L:$O,4,0)</f>
        <v>2</v>
      </c>
      <c r="Z67" s="45">
        <f>VLOOKUP(G67,配件单价!$Q:$U,5,0)</f>
        <v>60.314625</v>
      </c>
    </row>
    <row r="68" ht="15" spans="1:26">
      <c r="A68" s="1">
        <v>500</v>
      </c>
      <c r="B68" s="1">
        <v>191</v>
      </c>
      <c r="C68" s="1">
        <v>6</v>
      </c>
      <c r="D68" s="1" t="s">
        <v>31</v>
      </c>
      <c r="E68" s="1">
        <v>4</v>
      </c>
      <c r="F68" s="1">
        <v>0.75</v>
      </c>
      <c r="G68" s="1" t="str">
        <f t="shared" si="0"/>
        <v>4-0.75kW</v>
      </c>
      <c r="H68" s="1">
        <f>VLOOKUP(G68,辅助表!$B:$C,2,0)</f>
        <v>80</v>
      </c>
      <c r="I68" s="1">
        <f>VLOOKUP(H68,辅助表!$F:$G,2,0)</f>
        <v>19</v>
      </c>
      <c r="J68" s="1" t="s">
        <v>32</v>
      </c>
      <c r="K68" s="1" t="s">
        <v>33</v>
      </c>
      <c r="M68" s="41">
        <f>VLOOKUP($J68,配件单价!$A:$D,4,0)</f>
        <v>7</v>
      </c>
      <c r="N68" s="41">
        <f>VLOOKUP($K68,配件单价!$A:$D,4,0)</f>
        <v>9</v>
      </c>
      <c r="O68" s="41">
        <f>VLOOKUP(D68,配件单价!A:D,4,0)</f>
        <v>7</v>
      </c>
      <c r="P68" s="1">
        <f t="shared" si="1"/>
        <v>6</v>
      </c>
      <c r="Q68" s="41">
        <f>VLOOKUP($A68,配件单价!$G:$I,2,0)</f>
        <v>4.86111111111111</v>
      </c>
      <c r="R68" s="44">
        <f t="shared" si="2"/>
        <v>69.8611111111111</v>
      </c>
      <c r="S68" s="44">
        <v>58.5763177870371</v>
      </c>
      <c r="T68" s="44">
        <v>70.3183483981482</v>
      </c>
      <c r="U68" s="44">
        <v>10.1190476190476</v>
      </c>
      <c r="V68" s="44">
        <v>14.484126984127</v>
      </c>
      <c r="W68" s="45">
        <v>9.72222222222222</v>
      </c>
      <c r="X68" s="45">
        <v>11.5079365079365</v>
      </c>
      <c r="Y68" s="45">
        <f>VLOOKUP(A68,配件单价!$L:$O,4,0)</f>
        <v>2</v>
      </c>
      <c r="Z68" s="45">
        <f>VLOOKUP(G68,配件单价!$Q:$U,5,0)</f>
        <v>63.80775</v>
      </c>
    </row>
    <row r="69" ht="15" spans="1:26">
      <c r="A69" s="1">
        <v>500</v>
      </c>
      <c r="B69" s="1">
        <v>191</v>
      </c>
      <c r="C69" s="1">
        <v>6</v>
      </c>
      <c r="D69" s="1" t="s">
        <v>31</v>
      </c>
      <c r="E69" s="1">
        <v>4</v>
      </c>
      <c r="F69" s="1">
        <v>1.1</v>
      </c>
      <c r="G69" s="1" t="str">
        <f t="shared" ref="G69:G132" si="3">E69&amp;"-"&amp;F69&amp;"kW"</f>
        <v>4-1.1kW</v>
      </c>
      <c r="H69" s="1">
        <f>VLOOKUP(G69,辅助表!$B:$C,2,0)</f>
        <v>90</v>
      </c>
      <c r="I69" s="1">
        <f>VLOOKUP(H69,辅助表!$F:$G,2,0)</f>
        <v>24</v>
      </c>
      <c r="J69" s="1" t="s">
        <v>32</v>
      </c>
      <c r="K69" s="1" t="s">
        <v>34</v>
      </c>
      <c r="M69" s="41">
        <f>VLOOKUP($J69,配件单价!$A:$D,4,0)</f>
        <v>7</v>
      </c>
      <c r="N69" s="41">
        <f>VLOOKUP($K69,配件单价!$A:$D,4,0)</f>
        <v>12</v>
      </c>
      <c r="O69" s="41">
        <f>VLOOKUP(D69,配件单价!A:D,4,0)</f>
        <v>7</v>
      </c>
      <c r="P69" s="1">
        <f t="shared" ref="P69:P132" si="4">C69</f>
        <v>6</v>
      </c>
      <c r="Q69" s="41">
        <f>VLOOKUP($A69,配件单价!$G:$I,2,0)</f>
        <v>4.86111111111111</v>
      </c>
      <c r="R69" s="44">
        <f t="shared" ref="R69:R132" si="5">M69*2+N69+O69*P69+Q69</f>
        <v>72.8611111111111</v>
      </c>
      <c r="S69" s="44">
        <v>63.1541483425927</v>
      </c>
      <c r="T69" s="44">
        <v>76.2330326574073</v>
      </c>
      <c r="U69" s="44">
        <v>10.1190476190476</v>
      </c>
      <c r="V69" s="44">
        <v>14.484126984127</v>
      </c>
      <c r="W69" s="45">
        <v>9.72222222222222</v>
      </c>
      <c r="X69" s="45">
        <v>11.5079365079365</v>
      </c>
      <c r="Y69" s="45">
        <f>VLOOKUP(A69,配件单价!$L:$O,4,0)</f>
        <v>2</v>
      </c>
      <c r="Z69" s="45">
        <f>VLOOKUP(G69,配件单价!$Q:$U,5,0)</f>
        <v>73.821375</v>
      </c>
    </row>
    <row r="70" ht="15" spans="1:26">
      <c r="A70" s="1">
        <v>500</v>
      </c>
      <c r="B70" s="1">
        <v>191</v>
      </c>
      <c r="C70" s="1">
        <v>6</v>
      </c>
      <c r="D70" s="1" t="s">
        <v>31</v>
      </c>
      <c r="E70" s="1">
        <v>2</v>
      </c>
      <c r="F70" s="1">
        <v>4</v>
      </c>
      <c r="G70" s="1" t="str">
        <f t="shared" si="3"/>
        <v>2-4kW</v>
      </c>
      <c r="H70" s="1">
        <f>VLOOKUP(G70,辅助表!$B:$C,2,0)</f>
        <v>112</v>
      </c>
      <c r="I70" s="1">
        <f>VLOOKUP(H70,辅助表!$F:$G,2,0)</f>
        <v>28</v>
      </c>
      <c r="J70" s="1" t="s">
        <v>32</v>
      </c>
      <c r="K70" s="1" t="s">
        <v>35</v>
      </c>
      <c r="M70" s="41">
        <f>VLOOKUP($J70,配件单价!$A:$D,4,0)</f>
        <v>7</v>
      </c>
      <c r="N70" s="41">
        <f>VLOOKUP($K70,配件单价!$A:$D,4,0)</f>
        <v>13</v>
      </c>
      <c r="O70" s="41">
        <f>VLOOKUP(D70,配件单价!A:D,4,0)</f>
        <v>7</v>
      </c>
      <c r="P70" s="1">
        <f t="shared" si="4"/>
        <v>6</v>
      </c>
      <c r="Q70" s="41">
        <f>VLOOKUP($A70,配件单价!$G:$I,2,0)</f>
        <v>4.86111111111111</v>
      </c>
      <c r="R70" s="44">
        <f t="shared" si="5"/>
        <v>73.8611111111111</v>
      </c>
      <c r="S70" s="44">
        <v>63.1541483425927</v>
      </c>
      <c r="T70" s="44">
        <v>76.2330326574073</v>
      </c>
      <c r="U70" s="44">
        <v>10.1190476190476</v>
      </c>
      <c r="V70" s="44">
        <v>14.484126984127</v>
      </c>
      <c r="W70" s="45">
        <v>9.72222222222222</v>
      </c>
      <c r="X70" s="45">
        <v>11.5079365079365</v>
      </c>
      <c r="Y70" s="45">
        <f>VLOOKUP(A70,配件单价!$L:$O,4,0)</f>
        <v>2</v>
      </c>
      <c r="Z70" s="45">
        <f>VLOOKUP(G70,配件单价!$Q:$U,5,0)</f>
        <v>153.930375</v>
      </c>
    </row>
    <row r="71" ht="15" spans="1:26">
      <c r="A71" s="1">
        <v>500</v>
      </c>
      <c r="B71" s="1">
        <v>191</v>
      </c>
      <c r="C71" s="1">
        <v>6</v>
      </c>
      <c r="D71" s="1" t="s">
        <v>31</v>
      </c>
      <c r="E71" s="1">
        <v>2</v>
      </c>
      <c r="F71" s="1">
        <v>5.5</v>
      </c>
      <c r="G71" s="1" t="str">
        <f t="shared" si="3"/>
        <v>2-5.5kW</v>
      </c>
      <c r="H71" s="1">
        <f>VLOOKUP(G71,辅助表!$B:$C,2,0)</f>
        <v>132</v>
      </c>
      <c r="I71" s="1">
        <f>VLOOKUP(H71,辅助表!$F:$G,2,0)</f>
        <v>38</v>
      </c>
      <c r="J71" s="1" t="s">
        <v>32</v>
      </c>
      <c r="K71" s="1" t="s">
        <v>36</v>
      </c>
      <c r="M71" s="41">
        <f>VLOOKUP($J71,配件单价!$A:$D,4,0)</f>
        <v>7</v>
      </c>
      <c r="N71" s="41">
        <f>VLOOKUP($K71,配件单价!$A:$D,4,0)</f>
        <v>14</v>
      </c>
      <c r="O71" s="41">
        <f>VLOOKUP(D71,配件单价!A:D,4,0)</f>
        <v>7</v>
      </c>
      <c r="P71" s="1">
        <f t="shared" si="4"/>
        <v>6</v>
      </c>
      <c r="Q71" s="41">
        <f>VLOOKUP($A71,配件单价!$G:$I,2,0)</f>
        <v>4.86111111111111</v>
      </c>
      <c r="R71" s="44">
        <f t="shared" si="5"/>
        <v>74.8611111111111</v>
      </c>
      <c r="S71" s="44">
        <v>69.0476190476191</v>
      </c>
      <c r="T71" s="44">
        <v>83.9285714285714</v>
      </c>
      <c r="U71" s="44">
        <v>10.1190476190476</v>
      </c>
      <c r="V71" s="44">
        <v>14.484126984127</v>
      </c>
      <c r="W71" s="45">
        <v>9.72222222222222</v>
      </c>
      <c r="X71" s="45">
        <v>11.5079365079365</v>
      </c>
      <c r="Y71" s="45">
        <f>VLOOKUP(A71,配件单价!$L:$O,4,0)</f>
        <v>2</v>
      </c>
      <c r="Z71" s="45">
        <f>VLOOKUP(G71,配件单价!$Q:$U,5,0)</f>
        <v>212.382</v>
      </c>
    </row>
    <row r="72" ht="15" spans="1:26">
      <c r="A72" s="1">
        <v>500</v>
      </c>
      <c r="B72" s="1">
        <v>191</v>
      </c>
      <c r="C72" s="1">
        <v>6</v>
      </c>
      <c r="D72" s="1" t="s">
        <v>31</v>
      </c>
      <c r="E72" s="1">
        <v>2</v>
      </c>
      <c r="F72" s="1">
        <v>7.5</v>
      </c>
      <c r="G72" s="1" t="str">
        <f t="shared" si="3"/>
        <v>2-7.5kW</v>
      </c>
      <c r="H72" s="1">
        <f>VLOOKUP(G72,辅助表!$B:$C,2,0)</f>
        <v>132</v>
      </c>
      <c r="I72" s="1">
        <f>VLOOKUP(H72,辅助表!$F:$G,2,0)</f>
        <v>38</v>
      </c>
      <c r="J72" s="1" t="s">
        <v>32</v>
      </c>
      <c r="K72" s="1" t="s">
        <v>36</v>
      </c>
      <c r="M72" s="41">
        <f>VLOOKUP($J72,配件单价!$A:$D,4,0)</f>
        <v>7</v>
      </c>
      <c r="N72" s="41">
        <f>VLOOKUP($K72,配件单价!$A:$D,4,0)</f>
        <v>14</v>
      </c>
      <c r="O72" s="41">
        <f>VLOOKUP(D72,配件单价!A:D,4,0)</f>
        <v>7</v>
      </c>
      <c r="P72" s="1">
        <f t="shared" si="4"/>
        <v>6</v>
      </c>
      <c r="Q72" s="41">
        <f>VLOOKUP($A72,配件单价!$G:$I,2,0)</f>
        <v>4.86111111111111</v>
      </c>
      <c r="R72" s="44">
        <f t="shared" si="5"/>
        <v>74.8611111111111</v>
      </c>
      <c r="S72" s="44">
        <v>69.0476190476191</v>
      </c>
      <c r="T72" s="44">
        <v>83.9285714285714</v>
      </c>
      <c r="U72" s="44">
        <v>10.1190476190476</v>
      </c>
      <c r="V72" s="44">
        <v>14.484126984127</v>
      </c>
      <c r="W72" s="45">
        <v>9.72222222222222</v>
      </c>
      <c r="X72" s="45">
        <v>11.5079365079365</v>
      </c>
      <c r="Y72" s="45">
        <f>VLOOKUP(A72,配件单价!$L:$O,4,0)</f>
        <v>2</v>
      </c>
      <c r="Z72" s="45">
        <f>VLOOKUP(G72,配件单价!$Q:$U,5,0)</f>
        <v>227.286</v>
      </c>
    </row>
    <row r="73" ht="15" spans="1:26">
      <c r="A73" s="1">
        <v>500</v>
      </c>
      <c r="B73" s="1">
        <v>209</v>
      </c>
      <c r="C73" s="1">
        <v>9</v>
      </c>
      <c r="D73" s="1" t="s">
        <v>31</v>
      </c>
      <c r="E73" s="1">
        <v>4</v>
      </c>
      <c r="F73" s="1">
        <v>0.75</v>
      </c>
      <c r="G73" s="1" t="str">
        <f t="shared" si="3"/>
        <v>4-0.75kW</v>
      </c>
      <c r="H73" s="1">
        <f>VLOOKUP(G73,辅助表!$B:$C,2,0)</f>
        <v>80</v>
      </c>
      <c r="I73" s="1">
        <f>VLOOKUP(H73,辅助表!$F:$G,2,0)</f>
        <v>19</v>
      </c>
      <c r="J73" s="1" t="s">
        <v>37</v>
      </c>
      <c r="K73" s="1" t="s">
        <v>33</v>
      </c>
      <c r="M73" s="41">
        <f>VLOOKUP($J73,配件单价!$A:$D,4,0)</f>
        <v>8</v>
      </c>
      <c r="N73" s="41">
        <f>VLOOKUP($K73,配件单价!$A:$D,4,0)</f>
        <v>9</v>
      </c>
      <c r="O73" s="41">
        <f>VLOOKUP(D73,配件单价!A:D,4,0)</f>
        <v>7</v>
      </c>
      <c r="P73" s="1">
        <f t="shared" si="4"/>
        <v>9</v>
      </c>
      <c r="Q73" s="41">
        <f>VLOOKUP($A73,配件单价!$G:$I,2,0)</f>
        <v>4.86111111111111</v>
      </c>
      <c r="R73" s="44">
        <f t="shared" si="5"/>
        <v>92.8611111111111</v>
      </c>
      <c r="S73" s="44">
        <v>58.5763177870371</v>
      </c>
      <c r="T73" s="44">
        <v>70.3183483981482</v>
      </c>
      <c r="U73" s="44">
        <v>10.1190476190476</v>
      </c>
      <c r="V73" s="44">
        <v>14.484126984127</v>
      </c>
      <c r="W73" s="45">
        <v>9.72222222222222</v>
      </c>
      <c r="X73" s="45">
        <v>11.5079365079365</v>
      </c>
      <c r="Y73" s="45">
        <f>VLOOKUP(A73,配件单价!$L:$O,4,0)</f>
        <v>2</v>
      </c>
      <c r="Z73" s="45">
        <f>VLOOKUP(G73,配件单价!$Q:$U,5,0)</f>
        <v>63.80775</v>
      </c>
    </row>
    <row r="74" ht="15" spans="1:26">
      <c r="A74" s="1">
        <v>500</v>
      </c>
      <c r="B74" s="1">
        <v>209</v>
      </c>
      <c r="C74" s="1">
        <v>9</v>
      </c>
      <c r="D74" s="1" t="s">
        <v>31</v>
      </c>
      <c r="E74" s="1">
        <v>4</v>
      </c>
      <c r="F74" s="1">
        <v>1.1</v>
      </c>
      <c r="G74" s="1" t="str">
        <f t="shared" si="3"/>
        <v>4-1.1kW</v>
      </c>
      <c r="H74" s="1">
        <f>VLOOKUP(G74,辅助表!$B:$C,2,0)</f>
        <v>90</v>
      </c>
      <c r="I74" s="1">
        <f>VLOOKUP(H74,辅助表!$F:$G,2,0)</f>
        <v>24</v>
      </c>
      <c r="J74" s="1" t="s">
        <v>37</v>
      </c>
      <c r="K74" s="1" t="s">
        <v>34</v>
      </c>
      <c r="M74" s="41">
        <f>VLOOKUP($J74,配件单价!$A:$D,4,0)</f>
        <v>8</v>
      </c>
      <c r="N74" s="41">
        <f>VLOOKUP($K74,配件单价!$A:$D,4,0)</f>
        <v>12</v>
      </c>
      <c r="O74" s="41">
        <f>VLOOKUP(D74,配件单价!A:D,4,0)</f>
        <v>7</v>
      </c>
      <c r="P74" s="1">
        <f t="shared" si="4"/>
        <v>9</v>
      </c>
      <c r="Q74" s="41">
        <f>VLOOKUP($A74,配件单价!$G:$I,2,0)</f>
        <v>4.86111111111111</v>
      </c>
      <c r="R74" s="44">
        <f t="shared" si="5"/>
        <v>95.8611111111111</v>
      </c>
      <c r="S74" s="44">
        <v>63.1541483425927</v>
      </c>
      <c r="T74" s="44">
        <v>76.2330326574073</v>
      </c>
      <c r="U74" s="44">
        <v>10.1190476190476</v>
      </c>
      <c r="V74" s="44">
        <v>14.484126984127</v>
      </c>
      <c r="W74" s="45">
        <v>9.72222222222222</v>
      </c>
      <c r="X74" s="45">
        <v>11.5079365079365</v>
      </c>
      <c r="Y74" s="45">
        <f>VLOOKUP(A74,配件单价!$L:$O,4,0)</f>
        <v>2</v>
      </c>
      <c r="Z74" s="45">
        <f>VLOOKUP(G74,配件单价!$Q:$U,5,0)</f>
        <v>73.821375</v>
      </c>
    </row>
    <row r="75" ht="15" spans="1:26">
      <c r="A75" s="1">
        <v>500</v>
      </c>
      <c r="B75" s="1">
        <v>209</v>
      </c>
      <c r="C75" s="1">
        <v>9</v>
      </c>
      <c r="D75" s="1" t="s">
        <v>31</v>
      </c>
      <c r="E75" s="1">
        <v>2</v>
      </c>
      <c r="F75" s="1">
        <v>5.5</v>
      </c>
      <c r="G75" s="1" t="str">
        <f t="shared" si="3"/>
        <v>2-5.5kW</v>
      </c>
      <c r="H75" s="1">
        <f>VLOOKUP(G75,辅助表!$B:$C,2,0)</f>
        <v>132</v>
      </c>
      <c r="I75" s="1">
        <f>VLOOKUP(H75,辅助表!$F:$G,2,0)</f>
        <v>38</v>
      </c>
      <c r="J75" s="1" t="s">
        <v>37</v>
      </c>
      <c r="K75" s="1" t="s">
        <v>36</v>
      </c>
      <c r="M75" s="41">
        <f>VLOOKUP($J75,配件单价!$A:$D,4,0)</f>
        <v>8</v>
      </c>
      <c r="N75" s="41">
        <f>VLOOKUP($K75,配件单价!$A:$D,4,0)</f>
        <v>14</v>
      </c>
      <c r="O75" s="41">
        <f>VLOOKUP(D75,配件单价!A:D,4,0)</f>
        <v>7</v>
      </c>
      <c r="P75" s="1">
        <f t="shared" si="4"/>
        <v>9</v>
      </c>
      <c r="Q75" s="41">
        <f>VLOOKUP($A75,配件单价!$G:$I,2,0)</f>
        <v>4.86111111111111</v>
      </c>
      <c r="R75" s="44">
        <f t="shared" si="5"/>
        <v>97.8611111111111</v>
      </c>
      <c r="S75" s="44">
        <v>69.0476190476191</v>
      </c>
      <c r="T75" s="44">
        <v>83.9285714285714</v>
      </c>
      <c r="U75" s="44">
        <v>10.1190476190476</v>
      </c>
      <c r="V75" s="44">
        <v>14.484126984127</v>
      </c>
      <c r="W75" s="45">
        <v>9.72222222222222</v>
      </c>
      <c r="X75" s="45">
        <v>11.5079365079365</v>
      </c>
      <c r="Y75" s="45">
        <f>VLOOKUP(A75,配件单价!$L:$O,4,0)</f>
        <v>2</v>
      </c>
      <c r="Z75" s="45">
        <f>VLOOKUP(G75,配件单价!$Q:$U,5,0)</f>
        <v>212.382</v>
      </c>
    </row>
    <row r="76" ht="15" spans="1:26">
      <c r="A76" s="1">
        <v>500</v>
      </c>
      <c r="B76" s="1">
        <v>209</v>
      </c>
      <c r="C76" s="1">
        <v>9</v>
      </c>
      <c r="D76" s="1" t="s">
        <v>31</v>
      </c>
      <c r="E76" s="1">
        <v>2</v>
      </c>
      <c r="F76" s="1">
        <v>7.5</v>
      </c>
      <c r="G76" s="1" t="str">
        <f t="shared" si="3"/>
        <v>2-7.5kW</v>
      </c>
      <c r="H76" s="1">
        <f>VLOOKUP(G76,辅助表!$B:$C,2,0)</f>
        <v>132</v>
      </c>
      <c r="I76" s="1">
        <f>VLOOKUP(H76,辅助表!$F:$G,2,0)</f>
        <v>38</v>
      </c>
      <c r="J76" s="1" t="s">
        <v>37</v>
      </c>
      <c r="K76" s="1" t="s">
        <v>36</v>
      </c>
      <c r="M76" s="41">
        <f>VLOOKUP($J76,配件单价!$A:$D,4,0)</f>
        <v>8</v>
      </c>
      <c r="N76" s="41">
        <f>VLOOKUP($K76,配件单价!$A:$D,4,0)</f>
        <v>14</v>
      </c>
      <c r="O76" s="41">
        <f>VLOOKUP(D76,配件单价!A:D,4,0)</f>
        <v>7</v>
      </c>
      <c r="P76" s="1">
        <f t="shared" si="4"/>
        <v>9</v>
      </c>
      <c r="Q76" s="41">
        <f>VLOOKUP($A76,配件单价!$G:$I,2,0)</f>
        <v>4.86111111111111</v>
      </c>
      <c r="R76" s="44">
        <f t="shared" si="5"/>
        <v>97.8611111111111</v>
      </c>
      <c r="S76" s="44">
        <v>69.0476190476191</v>
      </c>
      <c r="T76" s="44">
        <v>83.9285714285714</v>
      </c>
      <c r="U76" s="44">
        <v>10.1190476190476</v>
      </c>
      <c r="V76" s="44">
        <v>14.484126984127</v>
      </c>
      <c r="W76" s="45">
        <v>9.72222222222222</v>
      </c>
      <c r="X76" s="45">
        <v>11.5079365079365</v>
      </c>
      <c r="Y76" s="45">
        <f>VLOOKUP(A76,配件单价!$L:$O,4,0)</f>
        <v>2</v>
      </c>
      <c r="Z76" s="45">
        <f>VLOOKUP(G76,配件单价!$Q:$U,5,0)</f>
        <v>227.286</v>
      </c>
    </row>
    <row r="77" ht="15" spans="1:26">
      <c r="A77" s="1">
        <v>560</v>
      </c>
      <c r="B77" s="1">
        <v>134</v>
      </c>
      <c r="C77" s="1">
        <v>4</v>
      </c>
      <c r="D77" s="1" t="s">
        <v>23</v>
      </c>
      <c r="E77" s="1">
        <v>4</v>
      </c>
      <c r="F77" s="1">
        <v>0.25</v>
      </c>
      <c r="G77" s="1" t="str">
        <f t="shared" si="3"/>
        <v>4-0.25kW</v>
      </c>
      <c r="H77" s="1">
        <f>VLOOKUP(G77,辅助表!$B:$C,2,0)</f>
        <v>71</v>
      </c>
      <c r="I77" s="1">
        <f>VLOOKUP(H77,辅助表!$F:$G,2,0)</f>
        <v>14</v>
      </c>
      <c r="J77" s="1" t="s">
        <v>24</v>
      </c>
      <c r="K77" s="1" t="s">
        <v>26</v>
      </c>
      <c r="M77" s="41">
        <f>VLOOKUP($J77,配件单价!$A:$D,4,0)</f>
        <v>4</v>
      </c>
      <c r="N77" s="41">
        <f>VLOOKUP($K77,配件单价!$A:$D,4,0)</f>
        <v>5</v>
      </c>
      <c r="O77" s="41">
        <f>VLOOKUP(D77,配件单价!A:D,4,0)</f>
        <v>3</v>
      </c>
      <c r="P77" s="1">
        <f t="shared" si="4"/>
        <v>4</v>
      </c>
      <c r="Q77" s="41">
        <f>VLOOKUP($A77,配件单价!$G:$I,2,0)</f>
        <v>5.55555555555556</v>
      </c>
      <c r="R77" s="44">
        <f t="shared" si="5"/>
        <v>30.5555555555556</v>
      </c>
      <c r="S77" s="44">
        <v>82.7767520822752</v>
      </c>
      <c r="T77" s="44">
        <v>106.806482665873</v>
      </c>
      <c r="U77" s="44">
        <v>12.8968253968254</v>
      </c>
      <c r="V77" s="44">
        <v>18.8492063492064</v>
      </c>
      <c r="W77" s="45">
        <v>13.2936507936508</v>
      </c>
      <c r="X77" s="45">
        <v>15.8730158730159</v>
      </c>
      <c r="Y77" s="45">
        <f>VLOOKUP(A77,配件单价!$L:$O,4,0)</f>
        <v>2</v>
      </c>
      <c r="Z77" s="45" t="e">
        <f>VLOOKUP(G77,配件单价!$Q:$U,5,0)</f>
        <v>#N/A</v>
      </c>
    </row>
    <row r="78" ht="15" spans="1:26">
      <c r="A78" s="1">
        <v>560</v>
      </c>
      <c r="B78" s="1">
        <v>134</v>
      </c>
      <c r="C78" s="1">
        <v>4</v>
      </c>
      <c r="D78" s="1" t="s">
        <v>23</v>
      </c>
      <c r="E78" s="1">
        <v>4</v>
      </c>
      <c r="F78" s="1">
        <v>0.37</v>
      </c>
      <c r="G78" s="1" t="str">
        <f t="shared" si="3"/>
        <v>4-0.37kW</v>
      </c>
      <c r="H78" s="1">
        <f>VLOOKUP(G78,辅助表!$B:$C,2,0)</f>
        <v>71</v>
      </c>
      <c r="I78" s="1">
        <f>VLOOKUP(H78,辅助表!$F:$G,2,0)</f>
        <v>14</v>
      </c>
      <c r="J78" s="1" t="s">
        <v>24</v>
      </c>
      <c r="K78" s="1" t="s">
        <v>26</v>
      </c>
      <c r="M78" s="41">
        <f>VLOOKUP($J78,配件单价!$A:$D,4,0)</f>
        <v>4</v>
      </c>
      <c r="N78" s="41">
        <f>VLOOKUP($K78,配件单价!$A:$D,4,0)</f>
        <v>5</v>
      </c>
      <c r="O78" s="41">
        <f>VLOOKUP(D78,配件单价!A:D,4,0)</f>
        <v>3</v>
      </c>
      <c r="P78" s="1">
        <f t="shared" si="4"/>
        <v>4</v>
      </c>
      <c r="Q78" s="41">
        <f>VLOOKUP($A78,配件单价!$G:$I,2,0)</f>
        <v>5.55555555555556</v>
      </c>
      <c r="R78" s="44">
        <f t="shared" si="5"/>
        <v>30.5555555555556</v>
      </c>
      <c r="S78" s="44">
        <v>82.7767520822752</v>
      </c>
      <c r="T78" s="44">
        <v>106.806482665873</v>
      </c>
      <c r="U78" s="44">
        <v>12.8968253968254</v>
      </c>
      <c r="V78" s="44">
        <v>18.8492063492064</v>
      </c>
      <c r="W78" s="45">
        <v>13.2936507936508</v>
      </c>
      <c r="X78" s="45">
        <v>15.8730158730159</v>
      </c>
      <c r="Y78" s="45">
        <f>VLOOKUP(A78,配件单价!$L:$O,4,0)</f>
        <v>2</v>
      </c>
      <c r="Z78" s="45" t="e">
        <f>VLOOKUP(G78,配件单价!$Q:$U,5,0)</f>
        <v>#N/A</v>
      </c>
    </row>
    <row r="79" ht="15" spans="1:26">
      <c r="A79" s="1">
        <v>560</v>
      </c>
      <c r="B79" s="1">
        <v>134</v>
      </c>
      <c r="C79" s="1">
        <v>4</v>
      </c>
      <c r="D79" s="1" t="s">
        <v>23</v>
      </c>
      <c r="E79" s="1">
        <v>4</v>
      </c>
      <c r="F79" s="1">
        <v>0.55</v>
      </c>
      <c r="G79" s="1" t="str">
        <f t="shared" si="3"/>
        <v>4-0.55kW</v>
      </c>
      <c r="H79" s="1">
        <f>VLOOKUP(G79,辅助表!$B:$C,2,0)</f>
        <v>80</v>
      </c>
      <c r="I79" s="1">
        <f>VLOOKUP(H79,辅助表!$F:$G,2,0)</f>
        <v>19</v>
      </c>
      <c r="J79" s="1" t="s">
        <v>24</v>
      </c>
      <c r="K79" s="1" t="s">
        <v>27</v>
      </c>
      <c r="M79" s="41">
        <f>VLOOKUP($J79,配件单价!$A:$D,4,0)</f>
        <v>4</v>
      </c>
      <c r="N79" s="41">
        <f>VLOOKUP($K79,配件单价!$A:$D,4,0)</f>
        <v>5</v>
      </c>
      <c r="O79" s="41">
        <f>VLOOKUP(D79,配件单价!A:D,4,0)</f>
        <v>3</v>
      </c>
      <c r="P79" s="1">
        <f t="shared" si="4"/>
        <v>4</v>
      </c>
      <c r="Q79" s="41">
        <f>VLOOKUP($A79,配件单价!$G:$I,2,0)</f>
        <v>5.55555555555556</v>
      </c>
      <c r="R79" s="44">
        <f t="shared" si="5"/>
        <v>30.5555555555556</v>
      </c>
      <c r="S79" s="44">
        <v>82.7767520822752</v>
      </c>
      <c r="T79" s="44">
        <v>106.806482665873</v>
      </c>
      <c r="U79" s="44">
        <v>12.8968253968254</v>
      </c>
      <c r="V79" s="44">
        <v>18.8492063492064</v>
      </c>
      <c r="W79" s="45">
        <v>13.2936507936508</v>
      </c>
      <c r="X79" s="45">
        <v>15.8730158730159</v>
      </c>
      <c r="Y79" s="45">
        <f>VLOOKUP(A79,配件单价!$L:$O,4,0)</f>
        <v>2</v>
      </c>
      <c r="Z79" s="45">
        <f>VLOOKUP(G79,配件单价!$Q:$U,5,0)</f>
        <v>60.314625</v>
      </c>
    </row>
    <row r="80" ht="15" spans="1:26">
      <c r="A80" s="1">
        <v>560</v>
      </c>
      <c r="B80" s="1">
        <v>134</v>
      </c>
      <c r="C80" s="1">
        <v>4</v>
      </c>
      <c r="D80" s="1" t="s">
        <v>23</v>
      </c>
      <c r="E80" s="1">
        <v>4</v>
      </c>
      <c r="F80" s="1">
        <v>0.75</v>
      </c>
      <c r="G80" s="1" t="str">
        <f t="shared" si="3"/>
        <v>4-0.75kW</v>
      </c>
      <c r="H80" s="1">
        <f>VLOOKUP(G80,辅助表!$B:$C,2,0)</f>
        <v>80</v>
      </c>
      <c r="I80" s="1">
        <f>VLOOKUP(H80,辅助表!$F:$G,2,0)</f>
        <v>19</v>
      </c>
      <c r="J80" s="1" t="s">
        <v>24</v>
      </c>
      <c r="K80" s="1" t="s">
        <v>27</v>
      </c>
      <c r="M80" s="41">
        <f>VLOOKUP($J80,配件单价!$A:$D,4,0)</f>
        <v>4</v>
      </c>
      <c r="N80" s="41">
        <f>VLOOKUP($K80,配件单价!$A:$D,4,0)</f>
        <v>5</v>
      </c>
      <c r="O80" s="41">
        <f>VLOOKUP(D80,配件单价!A:D,4,0)</f>
        <v>3</v>
      </c>
      <c r="P80" s="1">
        <f t="shared" si="4"/>
        <v>4</v>
      </c>
      <c r="Q80" s="41">
        <f>VLOOKUP($A80,配件单价!$G:$I,2,0)</f>
        <v>5.55555555555556</v>
      </c>
      <c r="R80" s="44">
        <f t="shared" si="5"/>
        <v>30.5555555555556</v>
      </c>
      <c r="S80" s="44">
        <v>82.7767520822752</v>
      </c>
      <c r="T80" s="44">
        <v>106.806482665873</v>
      </c>
      <c r="U80" s="44">
        <v>12.8968253968254</v>
      </c>
      <c r="V80" s="44">
        <v>18.8492063492064</v>
      </c>
      <c r="W80" s="45">
        <v>13.2936507936508</v>
      </c>
      <c r="X80" s="45">
        <v>15.8730158730159</v>
      </c>
      <c r="Y80" s="45">
        <f>VLOOKUP(A80,配件单价!$L:$O,4,0)</f>
        <v>2</v>
      </c>
      <c r="Z80" s="45">
        <f>VLOOKUP(G80,配件单价!$Q:$U,5,0)</f>
        <v>63.80775</v>
      </c>
    </row>
    <row r="81" ht="15" spans="1:26">
      <c r="A81" s="1">
        <v>560</v>
      </c>
      <c r="B81" s="1">
        <v>134</v>
      </c>
      <c r="C81" s="1">
        <v>4</v>
      </c>
      <c r="D81" s="1" t="s">
        <v>23</v>
      </c>
      <c r="E81" s="1">
        <v>4</v>
      </c>
      <c r="F81" s="1">
        <v>1.1</v>
      </c>
      <c r="G81" s="1" t="str">
        <f t="shared" si="3"/>
        <v>4-1.1kW</v>
      </c>
      <c r="H81" s="1">
        <f>VLOOKUP(G81,辅助表!$B:$C,2,0)</f>
        <v>90</v>
      </c>
      <c r="I81" s="1">
        <f>VLOOKUP(H81,辅助表!$F:$G,2,0)</f>
        <v>24</v>
      </c>
      <c r="J81" s="1" t="s">
        <v>24</v>
      </c>
      <c r="K81" s="1" t="s">
        <v>28</v>
      </c>
      <c r="M81" s="41">
        <f>VLOOKUP($J81,配件单价!$A:$D,4,0)</f>
        <v>4</v>
      </c>
      <c r="N81" s="41">
        <f>VLOOKUP($K81,配件单价!$A:$D,4,0)</f>
        <v>5</v>
      </c>
      <c r="O81" s="41">
        <f>VLOOKUP(D81,配件单价!A:D,4,0)</f>
        <v>3</v>
      </c>
      <c r="P81" s="1">
        <f t="shared" si="4"/>
        <v>4</v>
      </c>
      <c r="Q81" s="41">
        <f>VLOOKUP($A81,配件单价!$G:$I,2,0)</f>
        <v>5.55555555555556</v>
      </c>
      <c r="R81" s="44">
        <f t="shared" si="5"/>
        <v>30.5555555555556</v>
      </c>
      <c r="S81" s="44">
        <v>82.7767520822752</v>
      </c>
      <c r="T81" s="44">
        <v>106.806482665873</v>
      </c>
      <c r="U81" s="44">
        <v>12.8968253968254</v>
      </c>
      <c r="V81" s="44">
        <v>18.8492063492064</v>
      </c>
      <c r="W81" s="45">
        <v>13.2936507936508</v>
      </c>
      <c r="X81" s="45">
        <v>15.8730158730159</v>
      </c>
      <c r="Y81" s="45">
        <f>VLOOKUP(A81,配件单价!$L:$O,4,0)</f>
        <v>2</v>
      </c>
      <c r="Z81" s="45">
        <f>VLOOKUP(G81,配件单价!$Q:$U,5,0)</f>
        <v>73.821375</v>
      </c>
    </row>
    <row r="82" ht="15" spans="1:26">
      <c r="A82" s="1">
        <v>560</v>
      </c>
      <c r="B82" s="1">
        <v>134</v>
      </c>
      <c r="C82" s="1">
        <v>8</v>
      </c>
      <c r="D82" s="1" t="s">
        <v>23</v>
      </c>
      <c r="E82" s="1">
        <v>4</v>
      </c>
      <c r="F82" s="1">
        <v>0.37</v>
      </c>
      <c r="G82" s="1" t="str">
        <f t="shared" si="3"/>
        <v>4-0.37kW</v>
      </c>
      <c r="H82" s="1">
        <f>VLOOKUP(G82,辅助表!$B:$C,2,0)</f>
        <v>71</v>
      </c>
      <c r="I82" s="1">
        <f>VLOOKUP(H82,辅助表!$F:$G,2,0)</f>
        <v>14</v>
      </c>
      <c r="J82" s="1" t="s">
        <v>24</v>
      </c>
      <c r="K82" s="1" t="s">
        <v>26</v>
      </c>
      <c r="M82" s="41">
        <f>VLOOKUP($J82,配件单价!$A:$D,4,0)</f>
        <v>4</v>
      </c>
      <c r="N82" s="41">
        <f>VLOOKUP($K82,配件单价!$A:$D,4,0)</f>
        <v>5</v>
      </c>
      <c r="O82" s="41">
        <f>VLOOKUP(D82,配件单价!A:D,4,0)</f>
        <v>3</v>
      </c>
      <c r="P82" s="1">
        <f t="shared" si="4"/>
        <v>8</v>
      </c>
      <c r="Q82" s="41">
        <f>VLOOKUP($A82,配件单价!$G:$I,2,0)</f>
        <v>5.55555555555556</v>
      </c>
      <c r="R82" s="44">
        <f t="shared" si="5"/>
        <v>42.5555555555556</v>
      </c>
      <c r="S82" s="44">
        <v>82.7767520822752</v>
      </c>
      <c r="T82" s="44">
        <v>106.806482665873</v>
      </c>
      <c r="U82" s="44">
        <v>12.8968253968254</v>
      </c>
      <c r="V82" s="44">
        <v>18.8492063492064</v>
      </c>
      <c r="W82" s="45">
        <v>13.2936507936508</v>
      </c>
      <c r="X82" s="45">
        <v>15.8730158730159</v>
      </c>
      <c r="Y82" s="45">
        <f>VLOOKUP(A82,配件单价!$L:$O,4,0)</f>
        <v>2</v>
      </c>
      <c r="Z82" s="45" t="e">
        <f>VLOOKUP(G82,配件单价!$Q:$U,5,0)</f>
        <v>#N/A</v>
      </c>
    </row>
    <row r="83" ht="15" spans="1:26">
      <c r="A83" s="1">
        <v>560</v>
      </c>
      <c r="B83" s="1">
        <v>134</v>
      </c>
      <c r="C83" s="1">
        <v>8</v>
      </c>
      <c r="D83" s="1" t="s">
        <v>23</v>
      </c>
      <c r="E83" s="1">
        <v>4</v>
      </c>
      <c r="F83" s="1">
        <v>0.55</v>
      </c>
      <c r="G83" s="1" t="str">
        <f t="shared" si="3"/>
        <v>4-0.55kW</v>
      </c>
      <c r="H83" s="1">
        <f>VLOOKUP(G83,辅助表!$B:$C,2,0)</f>
        <v>80</v>
      </c>
      <c r="I83" s="1">
        <f>VLOOKUP(H83,辅助表!$F:$G,2,0)</f>
        <v>19</v>
      </c>
      <c r="J83" s="1" t="s">
        <v>24</v>
      </c>
      <c r="K83" s="1" t="s">
        <v>27</v>
      </c>
      <c r="M83" s="41">
        <f>VLOOKUP($J83,配件单价!$A:$D,4,0)</f>
        <v>4</v>
      </c>
      <c r="N83" s="41">
        <f>VLOOKUP($K83,配件单价!$A:$D,4,0)</f>
        <v>5</v>
      </c>
      <c r="O83" s="41">
        <f>VLOOKUP(D83,配件单价!A:D,4,0)</f>
        <v>3</v>
      </c>
      <c r="P83" s="1">
        <f t="shared" si="4"/>
        <v>8</v>
      </c>
      <c r="Q83" s="41">
        <f>VLOOKUP($A83,配件单价!$G:$I,2,0)</f>
        <v>5.55555555555556</v>
      </c>
      <c r="R83" s="44">
        <f t="shared" si="5"/>
        <v>42.5555555555556</v>
      </c>
      <c r="S83" s="44">
        <v>82.7767520822752</v>
      </c>
      <c r="T83" s="44">
        <v>106.806482665873</v>
      </c>
      <c r="U83" s="44">
        <v>12.8968253968254</v>
      </c>
      <c r="V83" s="44">
        <v>18.8492063492064</v>
      </c>
      <c r="W83" s="45">
        <v>13.2936507936508</v>
      </c>
      <c r="X83" s="45">
        <v>15.8730158730159</v>
      </c>
      <c r="Y83" s="45">
        <f>VLOOKUP(A83,配件单价!$L:$O,4,0)</f>
        <v>2</v>
      </c>
      <c r="Z83" s="45">
        <f>VLOOKUP(G83,配件单价!$Q:$U,5,0)</f>
        <v>60.314625</v>
      </c>
    </row>
    <row r="84" ht="15" spans="1:26">
      <c r="A84" s="1">
        <v>560</v>
      </c>
      <c r="B84" s="1">
        <v>134</v>
      </c>
      <c r="C84" s="1">
        <v>8</v>
      </c>
      <c r="D84" s="1" t="s">
        <v>23</v>
      </c>
      <c r="E84" s="1">
        <v>4</v>
      </c>
      <c r="F84" s="1">
        <v>0.75</v>
      </c>
      <c r="G84" s="1" t="str">
        <f t="shared" si="3"/>
        <v>4-0.75kW</v>
      </c>
      <c r="H84" s="1">
        <f>VLOOKUP(G84,辅助表!$B:$C,2,0)</f>
        <v>80</v>
      </c>
      <c r="I84" s="1">
        <f>VLOOKUP(H84,辅助表!$F:$G,2,0)</f>
        <v>19</v>
      </c>
      <c r="J84" s="1" t="s">
        <v>24</v>
      </c>
      <c r="K84" s="1" t="s">
        <v>27</v>
      </c>
      <c r="M84" s="41">
        <f>VLOOKUP($J84,配件单价!$A:$D,4,0)</f>
        <v>4</v>
      </c>
      <c r="N84" s="41">
        <f>VLOOKUP($K84,配件单价!$A:$D,4,0)</f>
        <v>5</v>
      </c>
      <c r="O84" s="41">
        <f>VLOOKUP(D84,配件单价!A:D,4,0)</f>
        <v>3</v>
      </c>
      <c r="P84" s="1">
        <f t="shared" si="4"/>
        <v>8</v>
      </c>
      <c r="Q84" s="41">
        <f>VLOOKUP($A84,配件单价!$G:$I,2,0)</f>
        <v>5.55555555555556</v>
      </c>
      <c r="R84" s="44">
        <f t="shared" si="5"/>
        <v>42.5555555555556</v>
      </c>
      <c r="S84" s="44">
        <v>82.7767520822752</v>
      </c>
      <c r="T84" s="44">
        <v>106.806482665873</v>
      </c>
      <c r="U84" s="44">
        <v>12.8968253968254</v>
      </c>
      <c r="V84" s="44">
        <v>18.8492063492064</v>
      </c>
      <c r="W84" s="45">
        <v>13.2936507936508</v>
      </c>
      <c r="X84" s="45">
        <v>15.8730158730159</v>
      </c>
      <c r="Y84" s="45">
        <f>VLOOKUP(A84,配件单价!$L:$O,4,0)</f>
        <v>2</v>
      </c>
      <c r="Z84" s="45">
        <f>VLOOKUP(G84,配件单价!$Q:$U,5,0)</f>
        <v>63.80775</v>
      </c>
    </row>
    <row r="85" ht="15" spans="1:26">
      <c r="A85" s="1">
        <v>560</v>
      </c>
      <c r="B85" s="1">
        <v>134</v>
      </c>
      <c r="C85" s="1">
        <v>8</v>
      </c>
      <c r="D85" s="1" t="s">
        <v>23</v>
      </c>
      <c r="E85" s="1">
        <v>4</v>
      </c>
      <c r="F85" s="1">
        <v>1.1</v>
      </c>
      <c r="G85" s="1" t="str">
        <f t="shared" si="3"/>
        <v>4-1.1kW</v>
      </c>
      <c r="H85" s="1">
        <f>VLOOKUP(G85,辅助表!$B:$C,2,0)</f>
        <v>90</v>
      </c>
      <c r="I85" s="1">
        <f>VLOOKUP(H85,辅助表!$F:$G,2,0)</f>
        <v>24</v>
      </c>
      <c r="J85" s="1" t="s">
        <v>24</v>
      </c>
      <c r="K85" s="1" t="s">
        <v>28</v>
      </c>
      <c r="M85" s="41">
        <f>VLOOKUP($J85,配件单价!$A:$D,4,0)</f>
        <v>4</v>
      </c>
      <c r="N85" s="41">
        <f>VLOOKUP($K85,配件单价!$A:$D,4,0)</f>
        <v>5</v>
      </c>
      <c r="O85" s="41">
        <f>VLOOKUP(D85,配件单价!A:D,4,0)</f>
        <v>3</v>
      </c>
      <c r="P85" s="1">
        <f t="shared" si="4"/>
        <v>8</v>
      </c>
      <c r="Q85" s="41">
        <f>VLOOKUP($A85,配件单价!$G:$I,2,0)</f>
        <v>5.55555555555556</v>
      </c>
      <c r="R85" s="44">
        <f t="shared" si="5"/>
        <v>42.5555555555556</v>
      </c>
      <c r="S85" s="44">
        <v>82.7767520822752</v>
      </c>
      <c r="T85" s="44">
        <v>106.806482665873</v>
      </c>
      <c r="U85" s="44">
        <v>12.8968253968254</v>
      </c>
      <c r="V85" s="44">
        <v>18.8492063492064</v>
      </c>
      <c r="W85" s="45">
        <v>13.2936507936508</v>
      </c>
      <c r="X85" s="45">
        <v>15.8730158730159</v>
      </c>
      <c r="Y85" s="45">
        <f>VLOOKUP(A85,配件单价!$L:$O,4,0)</f>
        <v>2</v>
      </c>
      <c r="Z85" s="45">
        <f>VLOOKUP(G85,配件单价!$Q:$U,5,0)</f>
        <v>73.821375</v>
      </c>
    </row>
    <row r="86" ht="15" spans="1:26">
      <c r="A86" s="1">
        <v>560</v>
      </c>
      <c r="B86" s="1">
        <v>134</v>
      </c>
      <c r="C86" s="1">
        <v>8</v>
      </c>
      <c r="D86" s="1" t="s">
        <v>23</v>
      </c>
      <c r="E86" s="1">
        <v>4</v>
      </c>
      <c r="F86" s="1">
        <v>1.5</v>
      </c>
      <c r="G86" s="1" t="str">
        <f t="shared" si="3"/>
        <v>4-1.5kW</v>
      </c>
      <c r="H86" s="1">
        <f>VLOOKUP(G86,辅助表!$B:$C,2,0)</f>
        <v>90</v>
      </c>
      <c r="I86" s="1">
        <f>VLOOKUP(H86,辅助表!$F:$G,2,0)</f>
        <v>24</v>
      </c>
      <c r="J86" s="1" t="s">
        <v>24</v>
      </c>
      <c r="K86" s="1" t="s">
        <v>28</v>
      </c>
      <c r="M86" s="41">
        <f>VLOOKUP($J86,配件单价!$A:$D,4,0)</f>
        <v>4</v>
      </c>
      <c r="N86" s="41">
        <f>VLOOKUP($K86,配件单价!$A:$D,4,0)</f>
        <v>5</v>
      </c>
      <c r="O86" s="41">
        <f>VLOOKUP(D86,配件单价!A:D,4,0)</f>
        <v>3</v>
      </c>
      <c r="P86" s="1">
        <f t="shared" si="4"/>
        <v>8</v>
      </c>
      <c r="Q86" s="41">
        <f>VLOOKUP($A86,配件单价!$G:$I,2,0)</f>
        <v>5.55555555555556</v>
      </c>
      <c r="R86" s="44">
        <f t="shared" si="5"/>
        <v>42.5555555555556</v>
      </c>
      <c r="S86" s="44">
        <v>82.7767520822752</v>
      </c>
      <c r="T86" s="44">
        <v>106.806482665873</v>
      </c>
      <c r="U86" s="44">
        <v>12.8968253968254</v>
      </c>
      <c r="V86" s="44">
        <v>18.8492063492064</v>
      </c>
      <c r="W86" s="45">
        <v>13.2936507936508</v>
      </c>
      <c r="X86" s="45">
        <v>15.8730158730159</v>
      </c>
      <c r="Y86" s="45">
        <f>VLOOKUP(A86,配件单价!$L:$O,4,0)</f>
        <v>2</v>
      </c>
      <c r="Z86" s="45">
        <f>VLOOKUP(G86,配件单价!$Q:$U,5,0)</f>
        <v>83.835</v>
      </c>
    </row>
    <row r="87" ht="15" spans="1:26">
      <c r="A87" s="1">
        <v>560</v>
      </c>
      <c r="B87" s="1">
        <v>191</v>
      </c>
      <c r="C87" s="1">
        <v>6</v>
      </c>
      <c r="D87" s="1" t="s">
        <v>31</v>
      </c>
      <c r="E87" s="1">
        <v>4</v>
      </c>
      <c r="F87" s="1">
        <v>0.75</v>
      </c>
      <c r="G87" s="1" t="str">
        <f t="shared" si="3"/>
        <v>4-0.75kW</v>
      </c>
      <c r="H87" s="1">
        <f>VLOOKUP(G87,辅助表!$B:$C,2,0)</f>
        <v>80</v>
      </c>
      <c r="I87" s="1">
        <f>VLOOKUP(H87,辅助表!$F:$G,2,0)</f>
        <v>19</v>
      </c>
      <c r="J87" s="1" t="s">
        <v>32</v>
      </c>
      <c r="K87" s="1" t="s">
        <v>33</v>
      </c>
      <c r="M87" s="41">
        <f>VLOOKUP($J87,配件单价!$A:$D,4,0)</f>
        <v>7</v>
      </c>
      <c r="N87" s="41">
        <f>VLOOKUP($K87,配件单价!$A:$D,4,0)</f>
        <v>9</v>
      </c>
      <c r="O87" s="41">
        <f>VLOOKUP(D87,配件单价!A:D,4,0)</f>
        <v>7</v>
      </c>
      <c r="P87" s="1">
        <f t="shared" si="4"/>
        <v>6</v>
      </c>
      <c r="Q87" s="41">
        <f>VLOOKUP($A87,配件单价!$G:$I,2,0)</f>
        <v>5.55555555555556</v>
      </c>
      <c r="R87" s="44">
        <f t="shared" si="5"/>
        <v>70.5555555555556</v>
      </c>
      <c r="S87" s="44">
        <v>82.7767520822752</v>
      </c>
      <c r="T87" s="44">
        <v>106.806482665873</v>
      </c>
      <c r="U87" s="44">
        <v>12.8968253968254</v>
      </c>
      <c r="V87" s="44">
        <v>18.8492063492064</v>
      </c>
      <c r="W87" s="45">
        <v>13.2936507936508</v>
      </c>
      <c r="X87" s="45">
        <v>15.8730158730159</v>
      </c>
      <c r="Y87" s="45">
        <f>VLOOKUP(A87,配件单价!$L:$O,4,0)</f>
        <v>2</v>
      </c>
      <c r="Z87" s="45">
        <f>VLOOKUP(G87,配件单价!$Q:$U,5,0)</f>
        <v>63.80775</v>
      </c>
    </row>
    <row r="88" ht="15" spans="1:26">
      <c r="A88" s="1">
        <v>560</v>
      </c>
      <c r="B88" s="1">
        <v>191</v>
      </c>
      <c r="C88" s="1">
        <v>6</v>
      </c>
      <c r="D88" s="1" t="s">
        <v>31</v>
      </c>
      <c r="E88" s="1">
        <v>4</v>
      </c>
      <c r="F88" s="1">
        <v>1.1</v>
      </c>
      <c r="G88" s="1" t="str">
        <f t="shared" si="3"/>
        <v>4-1.1kW</v>
      </c>
      <c r="H88" s="1">
        <f>VLOOKUP(G88,辅助表!$B:$C,2,0)</f>
        <v>90</v>
      </c>
      <c r="I88" s="1">
        <f>VLOOKUP(H88,辅助表!$F:$G,2,0)</f>
        <v>24</v>
      </c>
      <c r="J88" s="1" t="s">
        <v>32</v>
      </c>
      <c r="K88" s="1" t="s">
        <v>34</v>
      </c>
      <c r="M88" s="41">
        <f>VLOOKUP($J88,配件单价!$A:$D,4,0)</f>
        <v>7</v>
      </c>
      <c r="N88" s="41">
        <f>VLOOKUP($K88,配件单价!$A:$D,4,0)</f>
        <v>12</v>
      </c>
      <c r="O88" s="41">
        <f>VLOOKUP(D88,配件单价!A:D,4,0)</f>
        <v>7</v>
      </c>
      <c r="P88" s="1">
        <f t="shared" si="4"/>
        <v>6</v>
      </c>
      <c r="Q88" s="41">
        <f>VLOOKUP($A88,配件单价!$G:$I,2,0)</f>
        <v>5.55555555555556</v>
      </c>
      <c r="R88" s="44">
        <f t="shared" si="5"/>
        <v>73.5555555555556</v>
      </c>
      <c r="S88" s="44">
        <v>82.7767520822752</v>
      </c>
      <c r="T88" s="44">
        <v>106.806482665873</v>
      </c>
      <c r="U88" s="44">
        <v>12.8968253968254</v>
      </c>
      <c r="V88" s="44">
        <v>18.8492063492064</v>
      </c>
      <c r="W88" s="45">
        <v>13.2936507936508</v>
      </c>
      <c r="X88" s="45">
        <v>15.8730158730159</v>
      </c>
      <c r="Y88" s="45">
        <f>VLOOKUP(A88,配件单价!$L:$O,4,0)</f>
        <v>2</v>
      </c>
      <c r="Z88" s="45">
        <f>VLOOKUP(G88,配件单价!$Q:$U,5,0)</f>
        <v>73.821375</v>
      </c>
    </row>
    <row r="89" ht="15" spans="1:26">
      <c r="A89" s="1">
        <v>560</v>
      </c>
      <c r="B89" s="1">
        <v>191</v>
      </c>
      <c r="C89" s="1">
        <v>6</v>
      </c>
      <c r="D89" s="1" t="s">
        <v>31</v>
      </c>
      <c r="E89" s="1">
        <v>4</v>
      </c>
      <c r="F89" s="1">
        <v>1.5</v>
      </c>
      <c r="G89" s="1" t="str">
        <f t="shared" si="3"/>
        <v>4-1.5kW</v>
      </c>
      <c r="H89" s="1">
        <f>VLOOKUP(G89,辅助表!$B:$C,2,0)</f>
        <v>90</v>
      </c>
      <c r="I89" s="1">
        <f>VLOOKUP(H89,辅助表!$F:$G,2,0)</f>
        <v>24</v>
      </c>
      <c r="J89" s="1" t="s">
        <v>32</v>
      </c>
      <c r="K89" s="1" t="s">
        <v>34</v>
      </c>
      <c r="M89" s="41">
        <f>VLOOKUP($J89,配件单价!$A:$D,4,0)</f>
        <v>7</v>
      </c>
      <c r="N89" s="41">
        <f>VLOOKUP($K89,配件单价!$A:$D,4,0)</f>
        <v>12</v>
      </c>
      <c r="O89" s="41">
        <f>VLOOKUP(D89,配件单价!A:D,4,0)</f>
        <v>7</v>
      </c>
      <c r="P89" s="1">
        <f t="shared" si="4"/>
        <v>6</v>
      </c>
      <c r="Q89" s="41">
        <f>VLOOKUP($A89,配件单价!$G:$I,2,0)</f>
        <v>5.55555555555556</v>
      </c>
      <c r="R89" s="44">
        <f t="shared" si="5"/>
        <v>73.5555555555556</v>
      </c>
      <c r="S89" s="44">
        <v>82.7767520822752</v>
      </c>
      <c r="T89" s="44">
        <v>106.806482665873</v>
      </c>
      <c r="U89" s="44">
        <v>12.8968253968254</v>
      </c>
      <c r="V89" s="44">
        <v>18.8492063492064</v>
      </c>
      <c r="W89" s="45">
        <v>13.2936507936508</v>
      </c>
      <c r="X89" s="45">
        <v>15.8730158730159</v>
      </c>
      <c r="Y89" s="45">
        <f>VLOOKUP(A89,配件单价!$L:$O,4,0)</f>
        <v>2</v>
      </c>
      <c r="Z89" s="45">
        <f>VLOOKUP(G89,配件单价!$Q:$U,5,0)</f>
        <v>83.835</v>
      </c>
    </row>
    <row r="90" ht="15" spans="1:26">
      <c r="A90" s="1">
        <v>560</v>
      </c>
      <c r="B90" s="1">
        <v>191</v>
      </c>
      <c r="C90" s="1">
        <v>6</v>
      </c>
      <c r="D90" s="1" t="s">
        <v>31</v>
      </c>
      <c r="E90" s="1">
        <v>4</v>
      </c>
      <c r="F90" s="1">
        <v>2.2</v>
      </c>
      <c r="G90" s="1" t="str">
        <f t="shared" si="3"/>
        <v>4-2.2kW</v>
      </c>
      <c r="H90" s="1">
        <f>VLOOKUP(G90,辅助表!$B:$C,2,0)</f>
        <v>100</v>
      </c>
      <c r="I90" s="1">
        <f>VLOOKUP(H90,辅助表!$F:$G,2,0)</f>
        <v>28</v>
      </c>
      <c r="J90" s="1" t="s">
        <v>32</v>
      </c>
      <c r="K90" s="1" t="s">
        <v>35</v>
      </c>
      <c r="M90" s="41">
        <f>VLOOKUP($J90,配件单价!$A:$D,4,0)</f>
        <v>7</v>
      </c>
      <c r="N90" s="41">
        <f>VLOOKUP($K90,配件单价!$A:$D,4,0)</f>
        <v>13</v>
      </c>
      <c r="O90" s="41">
        <f>VLOOKUP(D90,配件单价!A:D,4,0)</f>
        <v>7</v>
      </c>
      <c r="P90" s="1">
        <f t="shared" si="4"/>
        <v>6</v>
      </c>
      <c r="Q90" s="41">
        <f>VLOOKUP($A90,配件单价!$G:$I,2,0)</f>
        <v>5.55555555555556</v>
      </c>
      <c r="R90" s="44">
        <f t="shared" si="5"/>
        <v>74.5555555555556</v>
      </c>
      <c r="S90" s="44">
        <v>82.7767520822752</v>
      </c>
      <c r="T90" s="44">
        <v>106.806482665873</v>
      </c>
      <c r="U90" s="44">
        <v>12.8968253968254</v>
      </c>
      <c r="V90" s="44">
        <v>18.8492063492064</v>
      </c>
      <c r="W90" s="45">
        <v>13.2936507936508</v>
      </c>
      <c r="X90" s="45">
        <v>15.8730158730159</v>
      </c>
      <c r="Y90" s="45">
        <f>VLOOKUP(A90,配件单价!$L:$O,4,0)</f>
        <v>2</v>
      </c>
      <c r="Z90" s="45">
        <f>VLOOKUP(G90,配件单价!$Q:$U,5,0)</f>
        <v>113.17725</v>
      </c>
    </row>
    <row r="91" ht="15" spans="1:26">
      <c r="A91" s="1">
        <v>560</v>
      </c>
      <c r="B91" s="1">
        <v>191</v>
      </c>
      <c r="C91" s="1">
        <v>6</v>
      </c>
      <c r="D91" s="1" t="s">
        <v>31</v>
      </c>
      <c r="E91" s="1">
        <v>2</v>
      </c>
      <c r="F91" s="1">
        <v>5.5</v>
      </c>
      <c r="G91" s="1" t="str">
        <f t="shared" si="3"/>
        <v>2-5.5kW</v>
      </c>
      <c r="H91" s="1">
        <f>VLOOKUP(G91,辅助表!$B:$C,2,0)</f>
        <v>132</v>
      </c>
      <c r="I91" s="1">
        <f>VLOOKUP(H91,辅助表!$F:$G,2,0)</f>
        <v>38</v>
      </c>
      <c r="J91" s="1" t="s">
        <v>32</v>
      </c>
      <c r="K91" s="1" t="s">
        <v>36</v>
      </c>
      <c r="M91" s="41">
        <f>VLOOKUP($J91,配件单价!$A:$D,4,0)</f>
        <v>7</v>
      </c>
      <c r="N91" s="41">
        <f>VLOOKUP($K91,配件单价!$A:$D,4,0)</f>
        <v>14</v>
      </c>
      <c r="O91" s="41">
        <f>VLOOKUP(D91,配件单价!A:D,4,0)</f>
        <v>7</v>
      </c>
      <c r="P91" s="1">
        <f t="shared" si="4"/>
        <v>6</v>
      </c>
      <c r="Q91" s="41">
        <f>VLOOKUP($A91,配件单价!$G:$I,2,0)</f>
        <v>5.55555555555556</v>
      </c>
      <c r="R91" s="44">
        <f t="shared" si="5"/>
        <v>75.5555555555556</v>
      </c>
      <c r="S91" s="44">
        <v>89.7333843362435</v>
      </c>
      <c r="T91" s="44">
        <v>116.716701459524</v>
      </c>
      <c r="U91" s="44">
        <v>12.8968253968254</v>
      </c>
      <c r="V91" s="44">
        <v>18.8492063492064</v>
      </c>
      <c r="W91" s="45">
        <v>13.2936507936508</v>
      </c>
      <c r="X91" s="45">
        <v>15.8730158730159</v>
      </c>
      <c r="Y91" s="45">
        <f>VLOOKUP(A91,配件单价!$L:$O,4,0)</f>
        <v>2</v>
      </c>
      <c r="Z91" s="45">
        <f>VLOOKUP(G91,配件单价!$Q:$U,5,0)</f>
        <v>212.382</v>
      </c>
    </row>
    <row r="92" ht="15" spans="1:26">
      <c r="A92" s="1">
        <v>560</v>
      </c>
      <c r="B92" s="1">
        <v>191</v>
      </c>
      <c r="C92" s="1">
        <v>6</v>
      </c>
      <c r="D92" s="1" t="s">
        <v>31</v>
      </c>
      <c r="E92" s="1">
        <v>2</v>
      </c>
      <c r="F92" s="1">
        <v>7.5</v>
      </c>
      <c r="G92" s="1" t="str">
        <f t="shared" si="3"/>
        <v>2-7.5kW</v>
      </c>
      <c r="H92" s="1">
        <f>VLOOKUP(G92,辅助表!$B:$C,2,0)</f>
        <v>132</v>
      </c>
      <c r="I92" s="1">
        <f>VLOOKUP(H92,辅助表!$F:$G,2,0)</f>
        <v>38</v>
      </c>
      <c r="J92" s="1" t="s">
        <v>32</v>
      </c>
      <c r="K92" s="1" t="s">
        <v>36</v>
      </c>
      <c r="M92" s="41">
        <f>VLOOKUP($J92,配件单价!$A:$D,4,0)</f>
        <v>7</v>
      </c>
      <c r="N92" s="41">
        <f>VLOOKUP($K92,配件单价!$A:$D,4,0)</f>
        <v>14</v>
      </c>
      <c r="O92" s="41">
        <f>VLOOKUP(D92,配件单价!A:D,4,0)</f>
        <v>7</v>
      </c>
      <c r="P92" s="1">
        <f t="shared" si="4"/>
        <v>6</v>
      </c>
      <c r="Q92" s="41">
        <f>VLOOKUP($A92,配件单价!$G:$I,2,0)</f>
        <v>5.55555555555556</v>
      </c>
      <c r="R92" s="44">
        <f t="shared" si="5"/>
        <v>75.5555555555556</v>
      </c>
      <c r="S92" s="44">
        <v>89.7333843362435</v>
      </c>
      <c r="T92" s="44">
        <v>116.716701459524</v>
      </c>
      <c r="U92" s="44">
        <v>12.8968253968254</v>
      </c>
      <c r="V92" s="44">
        <v>18.8492063492064</v>
      </c>
      <c r="W92" s="45">
        <v>13.2936507936508</v>
      </c>
      <c r="X92" s="45">
        <v>15.8730158730159</v>
      </c>
      <c r="Y92" s="45">
        <f>VLOOKUP(A92,配件单价!$L:$O,4,0)</f>
        <v>2</v>
      </c>
      <c r="Z92" s="45">
        <f>VLOOKUP(G92,配件单价!$Q:$U,5,0)</f>
        <v>227.286</v>
      </c>
    </row>
    <row r="93" ht="15" spans="1:26">
      <c r="A93" s="1">
        <v>560</v>
      </c>
      <c r="B93" s="1">
        <v>191</v>
      </c>
      <c r="C93" s="1">
        <v>6</v>
      </c>
      <c r="D93" s="1" t="s">
        <v>31</v>
      </c>
      <c r="E93" s="1">
        <v>2</v>
      </c>
      <c r="F93" s="1">
        <v>11</v>
      </c>
      <c r="G93" s="1" t="str">
        <f t="shared" si="3"/>
        <v>2-11kW</v>
      </c>
      <c r="H93" s="1">
        <f>VLOOKUP(G93,辅助表!$B:$C,2,0)</f>
        <v>160</v>
      </c>
      <c r="I93" s="1">
        <f>VLOOKUP(H93,辅助表!$F:$G,2,0)</f>
        <v>42</v>
      </c>
      <c r="J93" s="1" t="s">
        <v>32</v>
      </c>
      <c r="K93" s="1" t="s">
        <v>38</v>
      </c>
      <c r="M93" s="41">
        <f>VLOOKUP($J93,配件单价!$A:$D,4,0)</f>
        <v>7</v>
      </c>
      <c r="N93" s="41">
        <f>VLOOKUP($K93,配件单价!$A:$D,4,0)</f>
        <v>23</v>
      </c>
      <c r="O93" s="41">
        <f>VLOOKUP(D93,配件单价!A:D,4,0)</f>
        <v>7</v>
      </c>
      <c r="P93" s="1">
        <f t="shared" si="4"/>
        <v>6</v>
      </c>
      <c r="Q93" s="41">
        <f>VLOOKUP($A93,配件单价!$G:$I,2,0)</f>
        <v>5.55555555555556</v>
      </c>
      <c r="R93" s="44">
        <f t="shared" si="5"/>
        <v>84.5555555555556</v>
      </c>
      <c r="S93" s="44">
        <v>113.293650793651</v>
      </c>
      <c r="T93" s="44">
        <v>151.190476190476</v>
      </c>
      <c r="U93" s="44">
        <v>12.8968253968254</v>
      </c>
      <c r="V93" s="44">
        <v>18.8492063492064</v>
      </c>
      <c r="W93" s="45">
        <v>13.2936507936508</v>
      </c>
      <c r="X93" s="45">
        <v>15.8730158730159</v>
      </c>
      <c r="Y93" s="45">
        <f>VLOOKUP(A93,配件单价!$L:$O,4,0)</f>
        <v>2</v>
      </c>
      <c r="Z93" s="45">
        <f>VLOOKUP(G93,配件单价!$Q:$U,5,0)</f>
        <v>366.54525</v>
      </c>
    </row>
    <row r="94" ht="15" spans="1:26">
      <c r="A94" s="1">
        <v>560</v>
      </c>
      <c r="B94" s="1">
        <v>191</v>
      </c>
      <c r="C94" s="1">
        <v>6</v>
      </c>
      <c r="D94" s="1" t="s">
        <v>31</v>
      </c>
      <c r="E94" s="1">
        <v>2</v>
      </c>
      <c r="F94" s="1">
        <v>15</v>
      </c>
      <c r="G94" s="1" t="str">
        <f t="shared" si="3"/>
        <v>2-15kW</v>
      </c>
      <c r="H94" s="1">
        <f>VLOOKUP(G94,辅助表!$B:$C,2,0)</f>
        <v>160</v>
      </c>
      <c r="I94" s="1">
        <f>VLOOKUP(H94,辅助表!$F:$G,2,0)</f>
        <v>42</v>
      </c>
      <c r="J94" s="1" t="s">
        <v>32</v>
      </c>
      <c r="K94" s="1" t="s">
        <v>38</v>
      </c>
      <c r="M94" s="41">
        <f>VLOOKUP($J94,配件单价!$A:$D,4,0)</f>
        <v>7</v>
      </c>
      <c r="N94" s="41">
        <f>VLOOKUP($K94,配件单价!$A:$D,4,0)</f>
        <v>23</v>
      </c>
      <c r="O94" s="41">
        <f>VLOOKUP(D94,配件单价!A:D,4,0)</f>
        <v>7</v>
      </c>
      <c r="P94" s="1">
        <f t="shared" si="4"/>
        <v>6</v>
      </c>
      <c r="Q94" s="41">
        <f>VLOOKUP($A94,配件单价!$G:$I,2,0)</f>
        <v>5.55555555555556</v>
      </c>
      <c r="R94" s="44">
        <f t="shared" si="5"/>
        <v>84.5555555555556</v>
      </c>
      <c r="S94" s="44">
        <v>113.293650793651</v>
      </c>
      <c r="T94" s="44">
        <v>151.190476190476</v>
      </c>
      <c r="U94" s="44">
        <v>12.8968253968254</v>
      </c>
      <c r="V94" s="44">
        <v>18.8492063492064</v>
      </c>
      <c r="W94" s="45">
        <v>13.2936507936508</v>
      </c>
      <c r="X94" s="45">
        <v>15.8730158730159</v>
      </c>
      <c r="Y94" s="45">
        <f>VLOOKUP(A94,配件单价!$L:$O,4,0)</f>
        <v>2</v>
      </c>
      <c r="Z94" s="45">
        <f>VLOOKUP(G94,配件单价!$Q:$U,5,0)</f>
        <v>395.8875</v>
      </c>
    </row>
    <row r="95" ht="15" spans="1:26">
      <c r="A95" s="1">
        <v>560</v>
      </c>
      <c r="B95" s="1">
        <v>209</v>
      </c>
      <c r="C95" s="1">
        <v>9</v>
      </c>
      <c r="D95" s="1" t="s">
        <v>31</v>
      </c>
      <c r="E95" s="1">
        <v>4</v>
      </c>
      <c r="F95" s="1">
        <v>1.1</v>
      </c>
      <c r="G95" s="1" t="str">
        <f t="shared" si="3"/>
        <v>4-1.1kW</v>
      </c>
      <c r="H95" s="1">
        <f>VLOOKUP(G95,辅助表!$B:$C,2,0)</f>
        <v>90</v>
      </c>
      <c r="I95" s="1">
        <f>VLOOKUP(H95,辅助表!$F:$G,2,0)</f>
        <v>24</v>
      </c>
      <c r="J95" s="1" t="s">
        <v>37</v>
      </c>
      <c r="K95" s="1" t="s">
        <v>34</v>
      </c>
      <c r="M95" s="41">
        <f>VLOOKUP($J95,配件单价!$A:$D,4,0)</f>
        <v>8</v>
      </c>
      <c r="N95" s="41">
        <f>VLOOKUP($K95,配件单价!$A:$D,4,0)</f>
        <v>12</v>
      </c>
      <c r="O95" s="41">
        <f>VLOOKUP(D95,配件单价!A:D,4,0)</f>
        <v>7</v>
      </c>
      <c r="P95" s="1">
        <f t="shared" si="4"/>
        <v>9</v>
      </c>
      <c r="Q95" s="41">
        <f>VLOOKUP($A95,配件单价!$G:$I,2,0)</f>
        <v>5.55555555555556</v>
      </c>
      <c r="R95" s="44">
        <f t="shared" si="5"/>
        <v>96.5555555555556</v>
      </c>
      <c r="S95" s="44">
        <v>82.7767520822752</v>
      </c>
      <c r="T95" s="44">
        <v>106.806482665873</v>
      </c>
      <c r="U95" s="44">
        <v>12.8968253968254</v>
      </c>
      <c r="V95" s="44">
        <v>18.8492063492064</v>
      </c>
      <c r="W95" s="45">
        <v>13.2936507936508</v>
      </c>
      <c r="X95" s="45">
        <v>15.8730158730159</v>
      </c>
      <c r="Y95" s="45">
        <f>VLOOKUP(A95,配件单价!$L:$O,4,0)</f>
        <v>2</v>
      </c>
      <c r="Z95" s="45">
        <f>VLOOKUP(G95,配件单价!$Q:$U,5,0)</f>
        <v>73.821375</v>
      </c>
    </row>
    <row r="96" ht="15" spans="1:26">
      <c r="A96" s="1">
        <v>560</v>
      </c>
      <c r="B96" s="1">
        <v>209</v>
      </c>
      <c r="C96" s="1">
        <v>9</v>
      </c>
      <c r="D96" s="1" t="s">
        <v>31</v>
      </c>
      <c r="E96" s="1">
        <v>4</v>
      </c>
      <c r="F96" s="1">
        <v>1.5</v>
      </c>
      <c r="G96" s="1" t="str">
        <f t="shared" si="3"/>
        <v>4-1.5kW</v>
      </c>
      <c r="H96" s="1">
        <f>VLOOKUP(G96,辅助表!$B:$C,2,0)</f>
        <v>90</v>
      </c>
      <c r="I96" s="1">
        <f>VLOOKUP(H96,辅助表!$F:$G,2,0)</f>
        <v>24</v>
      </c>
      <c r="J96" s="1" t="s">
        <v>37</v>
      </c>
      <c r="K96" s="1" t="s">
        <v>34</v>
      </c>
      <c r="M96" s="41">
        <f>VLOOKUP($J96,配件单价!$A:$D,4,0)</f>
        <v>8</v>
      </c>
      <c r="N96" s="41">
        <f>VLOOKUP($K96,配件单价!$A:$D,4,0)</f>
        <v>12</v>
      </c>
      <c r="O96" s="41">
        <f>VLOOKUP(D96,配件单价!A:D,4,0)</f>
        <v>7</v>
      </c>
      <c r="P96" s="1">
        <f t="shared" si="4"/>
        <v>9</v>
      </c>
      <c r="Q96" s="41">
        <f>VLOOKUP($A96,配件单价!$G:$I,2,0)</f>
        <v>5.55555555555556</v>
      </c>
      <c r="R96" s="44">
        <f t="shared" si="5"/>
        <v>96.5555555555556</v>
      </c>
      <c r="S96" s="44">
        <v>82.7767520822752</v>
      </c>
      <c r="T96" s="44">
        <v>106.806482665873</v>
      </c>
      <c r="U96" s="44">
        <v>12.8968253968254</v>
      </c>
      <c r="V96" s="44">
        <v>18.8492063492064</v>
      </c>
      <c r="W96" s="45">
        <v>13.2936507936508</v>
      </c>
      <c r="X96" s="45">
        <v>15.8730158730159</v>
      </c>
      <c r="Y96" s="45">
        <f>VLOOKUP(A96,配件单价!$L:$O,4,0)</f>
        <v>2</v>
      </c>
      <c r="Z96" s="45">
        <f>VLOOKUP(G96,配件单价!$Q:$U,5,0)</f>
        <v>83.835</v>
      </c>
    </row>
    <row r="97" ht="15" spans="1:26">
      <c r="A97" s="1">
        <v>560</v>
      </c>
      <c r="B97" s="1">
        <v>209</v>
      </c>
      <c r="C97" s="1">
        <v>9</v>
      </c>
      <c r="D97" s="1" t="s">
        <v>31</v>
      </c>
      <c r="E97" s="1">
        <v>4</v>
      </c>
      <c r="F97" s="1">
        <v>2.2</v>
      </c>
      <c r="G97" s="1" t="str">
        <f t="shared" si="3"/>
        <v>4-2.2kW</v>
      </c>
      <c r="H97" s="1">
        <f>VLOOKUP(G97,辅助表!$B:$C,2,0)</f>
        <v>100</v>
      </c>
      <c r="I97" s="1">
        <f>VLOOKUP(H97,辅助表!$F:$G,2,0)</f>
        <v>28</v>
      </c>
      <c r="J97" s="1" t="s">
        <v>37</v>
      </c>
      <c r="K97" s="1" t="s">
        <v>35</v>
      </c>
      <c r="M97" s="41">
        <f>VLOOKUP($J97,配件单价!$A:$D,4,0)</f>
        <v>8</v>
      </c>
      <c r="N97" s="41">
        <f>VLOOKUP($K97,配件单价!$A:$D,4,0)</f>
        <v>13</v>
      </c>
      <c r="O97" s="41">
        <f>VLOOKUP(D97,配件单价!A:D,4,0)</f>
        <v>7</v>
      </c>
      <c r="P97" s="1">
        <f t="shared" si="4"/>
        <v>9</v>
      </c>
      <c r="Q97" s="41">
        <f>VLOOKUP($A97,配件单价!$G:$I,2,0)</f>
        <v>5.55555555555556</v>
      </c>
      <c r="R97" s="44">
        <f t="shared" si="5"/>
        <v>97.5555555555556</v>
      </c>
      <c r="S97" s="44">
        <v>82.7767520822752</v>
      </c>
      <c r="T97" s="44">
        <v>106.806482665873</v>
      </c>
      <c r="U97" s="44">
        <v>12.8968253968254</v>
      </c>
      <c r="V97" s="44">
        <v>18.8492063492064</v>
      </c>
      <c r="W97" s="45">
        <v>13.2936507936508</v>
      </c>
      <c r="X97" s="45">
        <v>15.8730158730159</v>
      </c>
      <c r="Y97" s="45">
        <f>VLOOKUP(A97,配件单价!$L:$O,4,0)</f>
        <v>2</v>
      </c>
      <c r="Z97" s="45">
        <f>VLOOKUP(G97,配件单价!$Q:$U,5,0)</f>
        <v>113.17725</v>
      </c>
    </row>
    <row r="98" ht="15" spans="1:26">
      <c r="A98" s="1">
        <v>560</v>
      </c>
      <c r="B98" s="1">
        <v>209</v>
      </c>
      <c r="C98" s="1">
        <v>9</v>
      </c>
      <c r="D98" s="1" t="s">
        <v>31</v>
      </c>
      <c r="E98" s="1">
        <v>2</v>
      </c>
      <c r="F98" s="1">
        <v>7.5</v>
      </c>
      <c r="G98" s="1" t="str">
        <f t="shared" si="3"/>
        <v>2-7.5kW</v>
      </c>
      <c r="H98" s="1">
        <f>VLOOKUP(G98,辅助表!$B:$C,2,0)</f>
        <v>132</v>
      </c>
      <c r="I98" s="1">
        <f>VLOOKUP(H98,辅助表!$F:$G,2,0)</f>
        <v>38</v>
      </c>
      <c r="J98" s="1" t="s">
        <v>37</v>
      </c>
      <c r="K98" s="1" t="s">
        <v>36</v>
      </c>
      <c r="M98" s="41">
        <f>VLOOKUP($J98,配件单价!$A:$D,4,0)</f>
        <v>8</v>
      </c>
      <c r="N98" s="41">
        <f>VLOOKUP($K98,配件单价!$A:$D,4,0)</f>
        <v>14</v>
      </c>
      <c r="O98" s="41">
        <f>VLOOKUP(D98,配件单价!A:D,4,0)</f>
        <v>7</v>
      </c>
      <c r="P98" s="1">
        <f t="shared" si="4"/>
        <v>9</v>
      </c>
      <c r="Q98" s="41">
        <f>VLOOKUP($A98,配件单价!$G:$I,2,0)</f>
        <v>5.55555555555556</v>
      </c>
      <c r="R98" s="44">
        <f t="shared" si="5"/>
        <v>98.5555555555556</v>
      </c>
      <c r="S98" s="44">
        <v>89.7333843362435</v>
      </c>
      <c r="T98" s="44">
        <v>116.716701459524</v>
      </c>
      <c r="U98" s="44">
        <v>12.8968253968254</v>
      </c>
      <c r="V98" s="44">
        <v>18.8492063492064</v>
      </c>
      <c r="W98" s="45">
        <v>13.2936507936508</v>
      </c>
      <c r="X98" s="45">
        <v>15.8730158730159</v>
      </c>
      <c r="Y98" s="45">
        <f>VLOOKUP(A98,配件单价!$L:$O,4,0)</f>
        <v>2</v>
      </c>
      <c r="Z98" s="45">
        <f>VLOOKUP(G98,配件单价!$Q:$U,5,0)</f>
        <v>227.286</v>
      </c>
    </row>
    <row r="99" ht="15" spans="1:26">
      <c r="A99" s="1">
        <v>560</v>
      </c>
      <c r="B99" s="1">
        <v>209</v>
      </c>
      <c r="C99" s="1">
        <v>9</v>
      </c>
      <c r="D99" s="1" t="s">
        <v>31</v>
      </c>
      <c r="E99" s="1">
        <v>2</v>
      </c>
      <c r="F99" s="1">
        <v>11</v>
      </c>
      <c r="G99" s="1" t="str">
        <f t="shared" si="3"/>
        <v>2-11kW</v>
      </c>
      <c r="H99" s="1">
        <f>VLOOKUP(G99,辅助表!$B:$C,2,0)</f>
        <v>160</v>
      </c>
      <c r="I99" s="1">
        <f>VLOOKUP(H99,辅助表!$F:$G,2,0)</f>
        <v>42</v>
      </c>
      <c r="J99" s="1" t="s">
        <v>37</v>
      </c>
      <c r="K99" s="1" t="s">
        <v>38</v>
      </c>
      <c r="M99" s="41">
        <f>VLOOKUP($J99,配件单价!$A:$D,4,0)</f>
        <v>8</v>
      </c>
      <c r="N99" s="41">
        <f>VLOOKUP($K99,配件单价!$A:$D,4,0)</f>
        <v>23</v>
      </c>
      <c r="O99" s="41">
        <f>VLOOKUP(D99,配件单价!A:D,4,0)</f>
        <v>7</v>
      </c>
      <c r="P99" s="1">
        <f t="shared" si="4"/>
        <v>9</v>
      </c>
      <c r="Q99" s="41">
        <f>VLOOKUP($A99,配件单价!$G:$I,2,0)</f>
        <v>5.55555555555556</v>
      </c>
      <c r="R99" s="44">
        <f t="shared" si="5"/>
        <v>107.555555555556</v>
      </c>
      <c r="S99" s="44">
        <v>113.293650793651</v>
      </c>
      <c r="T99" s="44">
        <v>151.190476190476</v>
      </c>
      <c r="U99" s="44">
        <v>12.8968253968254</v>
      </c>
      <c r="V99" s="44">
        <v>18.8492063492064</v>
      </c>
      <c r="W99" s="45">
        <v>13.2936507936508</v>
      </c>
      <c r="X99" s="45">
        <v>15.8730158730159</v>
      </c>
      <c r="Y99" s="45">
        <f>VLOOKUP(A99,配件单价!$L:$O,4,0)</f>
        <v>2</v>
      </c>
      <c r="Z99" s="45">
        <f>VLOOKUP(G99,配件单价!$Q:$U,5,0)</f>
        <v>366.54525</v>
      </c>
    </row>
    <row r="100" ht="15" spans="1:26">
      <c r="A100" s="1">
        <v>560</v>
      </c>
      <c r="B100" s="1">
        <v>209</v>
      </c>
      <c r="C100" s="1">
        <v>9</v>
      </c>
      <c r="D100" s="1" t="s">
        <v>31</v>
      </c>
      <c r="E100" s="1">
        <v>2</v>
      </c>
      <c r="F100" s="1">
        <v>15</v>
      </c>
      <c r="G100" s="1" t="str">
        <f t="shared" si="3"/>
        <v>2-15kW</v>
      </c>
      <c r="H100" s="1">
        <f>VLOOKUP(G100,辅助表!$B:$C,2,0)</f>
        <v>160</v>
      </c>
      <c r="I100" s="1">
        <f>VLOOKUP(H100,辅助表!$F:$G,2,0)</f>
        <v>42</v>
      </c>
      <c r="J100" s="1" t="s">
        <v>37</v>
      </c>
      <c r="K100" s="1" t="s">
        <v>38</v>
      </c>
      <c r="M100" s="41">
        <f>VLOOKUP($J100,配件单价!$A:$D,4,0)</f>
        <v>8</v>
      </c>
      <c r="N100" s="41">
        <f>VLOOKUP($K100,配件单价!$A:$D,4,0)</f>
        <v>23</v>
      </c>
      <c r="O100" s="41">
        <f>VLOOKUP(D100,配件单价!A:D,4,0)</f>
        <v>7</v>
      </c>
      <c r="P100" s="1">
        <f t="shared" si="4"/>
        <v>9</v>
      </c>
      <c r="Q100" s="41">
        <f>VLOOKUP($A100,配件单价!$G:$I,2,0)</f>
        <v>5.55555555555556</v>
      </c>
      <c r="R100" s="44">
        <f t="shared" si="5"/>
        <v>107.555555555556</v>
      </c>
      <c r="S100" s="44">
        <v>113.293650793651</v>
      </c>
      <c r="T100" s="44">
        <v>151.190476190476</v>
      </c>
      <c r="U100" s="44">
        <v>12.8968253968254</v>
      </c>
      <c r="V100" s="44">
        <v>18.8492063492064</v>
      </c>
      <c r="W100" s="45">
        <v>13.2936507936508</v>
      </c>
      <c r="X100" s="45">
        <v>15.8730158730159</v>
      </c>
      <c r="Y100" s="45">
        <f>VLOOKUP(A100,配件单价!$L:$O,4,0)</f>
        <v>2</v>
      </c>
      <c r="Z100" s="45">
        <f>VLOOKUP(G100,配件单价!$Q:$U,5,0)</f>
        <v>395.8875</v>
      </c>
    </row>
    <row r="101" ht="15" spans="1:26">
      <c r="A101" s="1">
        <v>630</v>
      </c>
      <c r="B101" s="1">
        <v>134</v>
      </c>
      <c r="C101" s="1">
        <v>4</v>
      </c>
      <c r="D101" s="1" t="s">
        <v>23</v>
      </c>
      <c r="E101" s="1">
        <v>4</v>
      </c>
      <c r="F101" s="1">
        <v>0.55</v>
      </c>
      <c r="G101" s="1" t="str">
        <f t="shared" si="3"/>
        <v>4-0.55kW</v>
      </c>
      <c r="H101" s="1">
        <f>VLOOKUP(G101,辅助表!$B:$C,2,0)</f>
        <v>80</v>
      </c>
      <c r="I101" s="1">
        <f>VLOOKUP(H101,辅助表!$F:$G,2,0)</f>
        <v>19</v>
      </c>
      <c r="J101" s="1" t="s">
        <v>24</v>
      </c>
      <c r="K101" s="1" t="s">
        <v>27</v>
      </c>
      <c r="M101" s="41">
        <f>VLOOKUP($J101,配件单价!$A:$D,4,0)</f>
        <v>4</v>
      </c>
      <c r="N101" s="41">
        <f>VLOOKUP($K101,配件单价!$A:$D,4,0)</f>
        <v>5</v>
      </c>
      <c r="O101" s="41">
        <f>VLOOKUP(D101,配件单价!A:D,4,0)</f>
        <v>3</v>
      </c>
      <c r="P101" s="1">
        <f t="shared" si="4"/>
        <v>4</v>
      </c>
      <c r="Q101" s="41">
        <f>VLOOKUP($A101,配件单价!$G:$I,2,0)</f>
        <v>6.94444444444444</v>
      </c>
      <c r="R101" s="44">
        <f t="shared" si="5"/>
        <v>31.9444444444444</v>
      </c>
      <c r="S101" s="44">
        <v>93.7928788233069</v>
      </c>
      <c r="T101" s="44">
        <v>121.741971376376</v>
      </c>
      <c r="U101" s="44">
        <v>16.468253968254</v>
      </c>
      <c r="V101" s="44">
        <v>24.2063492063492</v>
      </c>
      <c r="W101" s="45">
        <v>14.6825396825397</v>
      </c>
      <c r="X101" s="45">
        <v>17.6587301587302</v>
      </c>
      <c r="Y101" s="45">
        <f>VLOOKUP(A101,配件单价!$L:$O,4,0)</f>
        <v>3</v>
      </c>
      <c r="Z101" s="45">
        <f>VLOOKUP(G101,配件单价!$Q:$U,5,0)</f>
        <v>60.314625</v>
      </c>
    </row>
    <row r="102" ht="15" spans="1:26">
      <c r="A102" s="1">
        <v>630</v>
      </c>
      <c r="B102" s="1">
        <v>134</v>
      </c>
      <c r="C102" s="1">
        <v>4</v>
      </c>
      <c r="D102" s="1" t="s">
        <v>23</v>
      </c>
      <c r="E102" s="1">
        <v>4</v>
      </c>
      <c r="F102" s="1">
        <v>0.75</v>
      </c>
      <c r="G102" s="1" t="str">
        <f t="shared" si="3"/>
        <v>4-0.75kW</v>
      </c>
      <c r="H102" s="1">
        <f>VLOOKUP(G102,辅助表!$B:$C,2,0)</f>
        <v>80</v>
      </c>
      <c r="I102" s="1">
        <f>VLOOKUP(H102,辅助表!$F:$G,2,0)</f>
        <v>19</v>
      </c>
      <c r="J102" s="1" t="s">
        <v>24</v>
      </c>
      <c r="K102" s="1" t="s">
        <v>27</v>
      </c>
      <c r="M102" s="41">
        <f>VLOOKUP($J102,配件单价!$A:$D,4,0)</f>
        <v>4</v>
      </c>
      <c r="N102" s="41">
        <f>VLOOKUP($K102,配件单价!$A:$D,4,0)</f>
        <v>5</v>
      </c>
      <c r="O102" s="41">
        <f>VLOOKUP(D102,配件单价!A:D,4,0)</f>
        <v>3</v>
      </c>
      <c r="P102" s="1">
        <f t="shared" si="4"/>
        <v>4</v>
      </c>
      <c r="Q102" s="41">
        <f>VLOOKUP($A102,配件单价!$G:$I,2,0)</f>
        <v>6.94444444444444</v>
      </c>
      <c r="R102" s="44">
        <f t="shared" si="5"/>
        <v>31.9444444444444</v>
      </c>
      <c r="S102" s="44">
        <v>93.7928788233069</v>
      </c>
      <c r="T102" s="44">
        <v>121.741971376376</v>
      </c>
      <c r="U102" s="44">
        <v>16.468253968254</v>
      </c>
      <c r="V102" s="44">
        <v>24.2063492063492</v>
      </c>
      <c r="W102" s="45">
        <v>14.6825396825397</v>
      </c>
      <c r="X102" s="45">
        <v>17.6587301587302</v>
      </c>
      <c r="Y102" s="45">
        <f>VLOOKUP(A102,配件单价!$L:$O,4,0)</f>
        <v>3</v>
      </c>
      <c r="Z102" s="45">
        <f>VLOOKUP(G102,配件单价!$Q:$U,5,0)</f>
        <v>63.80775</v>
      </c>
    </row>
    <row r="103" ht="15" spans="1:26">
      <c r="A103" s="1">
        <v>630</v>
      </c>
      <c r="B103" s="1">
        <v>134</v>
      </c>
      <c r="C103" s="1">
        <v>4</v>
      </c>
      <c r="D103" s="1" t="s">
        <v>23</v>
      </c>
      <c r="E103" s="1">
        <v>4</v>
      </c>
      <c r="F103" s="1">
        <v>1.1</v>
      </c>
      <c r="G103" s="1" t="str">
        <f t="shared" si="3"/>
        <v>4-1.1kW</v>
      </c>
      <c r="H103" s="1">
        <f>VLOOKUP(G103,辅助表!$B:$C,2,0)</f>
        <v>90</v>
      </c>
      <c r="I103" s="1">
        <f>VLOOKUP(H103,辅助表!$F:$G,2,0)</f>
        <v>24</v>
      </c>
      <c r="J103" s="1" t="s">
        <v>24</v>
      </c>
      <c r="K103" s="1" t="s">
        <v>28</v>
      </c>
      <c r="M103" s="41">
        <f>VLOOKUP($J103,配件单价!$A:$D,4,0)</f>
        <v>4</v>
      </c>
      <c r="N103" s="41">
        <f>VLOOKUP($K103,配件单价!$A:$D,4,0)</f>
        <v>5</v>
      </c>
      <c r="O103" s="41">
        <f>VLOOKUP(D103,配件单价!A:D,4,0)</f>
        <v>3</v>
      </c>
      <c r="P103" s="1">
        <f t="shared" si="4"/>
        <v>4</v>
      </c>
      <c r="Q103" s="41">
        <f>VLOOKUP($A103,配件单价!$G:$I,2,0)</f>
        <v>6.94444444444444</v>
      </c>
      <c r="R103" s="44">
        <f t="shared" si="5"/>
        <v>31.9444444444444</v>
      </c>
      <c r="S103" s="44">
        <v>93.7928788233069</v>
      </c>
      <c r="T103" s="44">
        <v>121.741971376376</v>
      </c>
      <c r="U103" s="44">
        <v>16.468253968254</v>
      </c>
      <c r="V103" s="44">
        <v>24.2063492063492</v>
      </c>
      <c r="W103" s="45">
        <v>14.6825396825397</v>
      </c>
      <c r="X103" s="45">
        <v>17.6587301587302</v>
      </c>
      <c r="Y103" s="45">
        <f>VLOOKUP(A103,配件单价!$L:$O,4,0)</f>
        <v>3</v>
      </c>
      <c r="Z103" s="45">
        <f>VLOOKUP(G103,配件单价!$Q:$U,5,0)</f>
        <v>73.821375</v>
      </c>
    </row>
    <row r="104" ht="15" spans="1:26">
      <c r="A104" s="1">
        <v>630</v>
      </c>
      <c r="B104" s="1">
        <v>134</v>
      </c>
      <c r="C104" s="1">
        <v>4</v>
      </c>
      <c r="D104" s="1" t="s">
        <v>23</v>
      </c>
      <c r="E104" s="1">
        <v>4</v>
      </c>
      <c r="F104" s="1">
        <v>1.5</v>
      </c>
      <c r="G104" s="1" t="str">
        <f t="shared" si="3"/>
        <v>4-1.5kW</v>
      </c>
      <c r="H104" s="1">
        <f>VLOOKUP(G104,辅助表!$B:$C,2,0)</f>
        <v>90</v>
      </c>
      <c r="I104" s="1">
        <f>VLOOKUP(H104,辅助表!$F:$G,2,0)</f>
        <v>24</v>
      </c>
      <c r="J104" s="1" t="s">
        <v>24</v>
      </c>
      <c r="K104" s="1" t="s">
        <v>28</v>
      </c>
      <c r="M104" s="41">
        <f>VLOOKUP($J104,配件单价!$A:$D,4,0)</f>
        <v>4</v>
      </c>
      <c r="N104" s="41">
        <f>VLOOKUP($K104,配件单价!$A:$D,4,0)</f>
        <v>5</v>
      </c>
      <c r="O104" s="41">
        <f>VLOOKUP(D104,配件单价!A:D,4,0)</f>
        <v>3</v>
      </c>
      <c r="P104" s="1">
        <f t="shared" si="4"/>
        <v>4</v>
      </c>
      <c r="Q104" s="41">
        <f>VLOOKUP($A104,配件单价!$G:$I,2,0)</f>
        <v>6.94444444444444</v>
      </c>
      <c r="R104" s="44">
        <f t="shared" si="5"/>
        <v>31.9444444444444</v>
      </c>
      <c r="S104" s="44">
        <v>93.7928788233069</v>
      </c>
      <c r="T104" s="44">
        <v>121.741971376376</v>
      </c>
      <c r="U104" s="44">
        <v>16.468253968254</v>
      </c>
      <c r="V104" s="44">
        <v>24.2063492063492</v>
      </c>
      <c r="W104" s="45">
        <v>14.6825396825397</v>
      </c>
      <c r="X104" s="45">
        <v>17.6587301587302</v>
      </c>
      <c r="Y104" s="45">
        <f>VLOOKUP(A104,配件单价!$L:$O,4,0)</f>
        <v>3</v>
      </c>
      <c r="Z104" s="45">
        <f>VLOOKUP(G104,配件单价!$Q:$U,5,0)</f>
        <v>83.835</v>
      </c>
    </row>
    <row r="105" ht="15" spans="1:26">
      <c r="A105" s="1">
        <v>630</v>
      </c>
      <c r="B105" s="1">
        <v>134</v>
      </c>
      <c r="C105" s="1">
        <v>8</v>
      </c>
      <c r="D105" s="1" t="s">
        <v>23</v>
      </c>
      <c r="E105" s="1">
        <v>4</v>
      </c>
      <c r="F105" s="1">
        <v>0.75</v>
      </c>
      <c r="G105" s="1" t="str">
        <f t="shared" si="3"/>
        <v>4-0.75kW</v>
      </c>
      <c r="H105" s="1">
        <f>VLOOKUP(G105,辅助表!$B:$C,2,0)</f>
        <v>80</v>
      </c>
      <c r="I105" s="1">
        <f>VLOOKUP(H105,辅助表!$F:$G,2,0)</f>
        <v>19</v>
      </c>
      <c r="J105" s="1" t="s">
        <v>24</v>
      </c>
      <c r="K105" s="1" t="s">
        <v>27</v>
      </c>
      <c r="M105" s="41">
        <f>VLOOKUP($J105,配件单价!$A:$D,4,0)</f>
        <v>4</v>
      </c>
      <c r="N105" s="41">
        <f>VLOOKUP($K105,配件单价!$A:$D,4,0)</f>
        <v>5</v>
      </c>
      <c r="O105" s="41">
        <f>VLOOKUP(D105,配件单价!A:D,4,0)</f>
        <v>3</v>
      </c>
      <c r="P105" s="1">
        <f t="shared" si="4"/>
        <v>8</v>
      </c>
      <c r="Q105" s="41">
        <f>VLOOKUP($A105,配件单价!$G:$I,2,0)</f>
        <v>6.94444444444444</v>
      </c>
      <c r="R105" s="44">
        <f t="shared" si="5"/>
        <v>43.9444444444444</v>
      </c>
      <c r="S105" s="44">
        <v>93.7928788233069</v>
      </c>
      <c r="T105" s="44">
        <v>121.741971376376</v>
      </c>
      <c r="U105" s="44">
        <v>16.468253968254</v>
      </c>
      <c r="V105" s="44">
        <v>24.2063492063492</v>
      </c>
      <c r="W105" s="45">
        <v>14.6825396825397</v>
      </c>
      <c r="X105" s="45">
        <v>17.6587301587302</v>
      </c>
      <c r="Y105" s="45">
        <f>VLOOKUP(A105,配件单价!$L:$O,4,0)</f>
        <v>3</v>
      </c>
      <c r="Z105" s="45">
        <f>VLOOKUP(G105,配件单价!$Q:$U,5,0)</f>
        <v>63.80775</v>
      </c>
    </row>
    <row r="106" ht="15" spans="1:26">
      <c r="A106" s="1">
        <v>630</v>
      </c>
      <c r="B106" s="1">
        <v>134</v>
      </c>
      <c r="C106" s="1">
        <v>8</v>
      </c>
      <c r="D106" s="1" t="s">
        <v>23</v>
      </c>
      <c r="E106" s="1">
        <v>4</v>
      </c>
      <c r="F106" s="1">
        <v>1.1</v>
      </c>
      <c r="G106" s="1" t="str">
        <f t="shared" si="3"/>
        <v>4-1.1kW</v>
      </c>
      <c r="H106" s="1">
        <f>VLOOKUP(G106,辅助表!$B:$C,2,0)</f>
        <v>90</v>
      </c>
      <c r="I106" s="1">
        <f>VLOOKUP(H106,辅助表!$F:$G,2,0)</f>
        <v>24</v>
      </c>
      <c r="J106" s="1" t="s">
        <v>24</v>
      </c>
      <c r="K106" s="1" t="s">
        <v>28</v>
      </c>
      <c r="M106" s="41">
        <f>VLOOKUP($J106,配件单价!$A:$D,4,0)</f>
        <v>4</v>
      </c>
      <c r="N106" s="41">
        <f>VLOOKUP($K106,配件单价!$A:$D,4,0)</f>
        <v>5</v>
      </c>
      <c r="O106" s="41">
        <f>VLOOKUP(D106,配件单价!A:D,4,0)</f>
        <v>3</v>
      </c>
      <c r="P106" s="1">
        <f t="shared" si="4"/>
        <v>8</v>
      </c>
      <c r="Q106" s="41">
        <f>VLOOKUP($A106,配件单价!$G:$I,2,0)</f>
        <v>6.94444444444444</v>
      </c>
      <c r="R106" s="44">
        <f t="shared" si="5"/>
        <v>43.9444444444444</v>
      </c>
      <c r="S106" s="44">
        <v>93.7928788233069</v>
      </c>
      <c r="T106" s="44">
        <v>121.741971376376</v>
      </c>
      <c r="U106" s="44">
        <v>16.468253968254</v>
      </c>
      <c r="V106" s="44">
        <v>24.2063492063492</v>
      </c>
      <c r="W106" s="45">
        <v>14.6825396825397</v>
      </c>
      <c r="X106" s="45">
        <v>17.6587301587302</v>
      </c>
      <c r="Y106" s="45">
        <f>VLOOKUP(A106,配件单价!$L:$O,4,0)</f>
        <v>3</v>
      </c>
      <c r="Z106" s="45">
        <f>VLOOKUP(G106,配件单价!$Q:$U,5,0)</f>
        <v>73.821375</v>
      </c>
    </row>
    <row r="107" ht="15" spans="1:26">
      <c r="A107" s="1">
        <v>630</v>
      </c>
      <c r="B107" s="1">
        <v>134</v>
      </c>
      <c r="C107" s="1">
        <v>8</v>
      </c>
      <c r="D107" s="1" t="s">
        <v>23</v>
      </c>
      <c r="E107" s="1">
        <v>4</v>
      </c>
      <c r="F107" s="1">
        <v>1.5</v>
      </c>
      <c r="G107" s="1" t="str">
        <f t="shared" si="3"/>
        <v>4-1.5kW</v>
      </c>
      <c r="H107" s="1">
        <f>VLOOKUP(G107,辅助表!$B:$C,2,0)</f>
        <v>90</v>
      </c>
      <c r="I107" s="1">
        <f>VLOOKUP(H107,辅助表!$F:$G,2,0)</f>
        <v>24</v>
      </c>
      <c r="J107" s="1" t="s">
        <v>24</v>
      </c>
      <c r="K107" s="1" t="s">
        <v>28</v>
      </c>
      <c r="M107" s="41">
        <f>VLOOKUP($J107,配件单价!$A:$D,4,0)</f>
        <v>4</v>
      </c>
      <c r="N107" s="41">
        <f>VLOOKUP($K107,配件单价!$A:$D,4,0)</f>
        <v>5</v>
      </c>
      <c r="O107" s="41">
        <f>VLOOKUP(D107,配件单价!A:D,4,0)</f>
        <v>3</v>
      </c>
      <c r="P107" s="1">
        <f t="shared" si="4"/>
        <v>8</v>
      </c>
      <c r="Q107" s="41">
        <f>VLOOKUP($A107,配件单价!$G:$I,2,0)</f>
        <v>6.94444444444444</v>
      </c>
      <c r="R107" s="44">
        <f t="shared" si="5"/>
        <v>43.9444444444444</v>
      </c>
      <c r="S107" s="44">
        <v>93.7928788233069</v>
      </c>
      <c r="T107" s="44">
        <v>121.741971376376</v>
      </c>
      <c r="U107" s="44">
        <v>16.468253968254</v>
      </c>
      <c r="V107" s="44">
        <v>24.2063492063492</v>
      </c>
      <c r="W107" s="45">
        <v>14.6825396825397</v>
      </c>
      <c r="X107" s="45">
        <v>17.6587301587302</v>
      </c>
      <c r="Y107" s="45">
        <f>VLOOKUP(A107,配件单价!$L:$O,4,0)</f>
        <v>3</v>
      </c>
      <c r="Z107" s="45">
        <f>VLOOKUP(G107,配件单价!$Q:$U,5,0)</f>
        <v>83.835</v>
      </c>
    </row>
    <row r="108" ht="15" spans="1:26">
      <c r="A108" s="1">
        <v>630</v>
      </c>
      <c r="B108" s="1">
        <v>134</v>
      </c>
      <c r="C108" s="1">
        <v>8</v>
      </c>
      <c r="D108" s="1" t="s">
        <v>23</v>
      </c>
      <c r="E108" s="1">
        <v>4</v>
      </c>
      <c r="F108" s="1">
        <v>2.2</v>
      </c>
      <c r="G108" s="1" t="str">
        <f t="shared" si="3"/>
        <v>4-2.2kW</v>
      </c>
      <c r="H108" s="1">
        <f>VLOOKUP(G108,辅助表!$B:$C,2,0)</f>
        <v>100</v>
      </c>
      <c r="I108" s="1">
        <f>VLOOKUP(H108,辅助表!$F:$G,2,0)</f>
        <v>28</v>
      </c>
      <c r="J108" s="1" t="s">
        <v>24</v>
      </c>
      <c r="K108" s="1" t="s">
        <v>29</v>
      </c>
      <c r="M108" s="41">
        <f>VLOOKUP($J108,配件单价!$A:$D,4,0)</f>
        <v>4</v>
      </c>
      <c r="N108" s="41">
        <f>VLOOKUP($K108,配件单价!$A:$D,4,0)</f>
        <v>5</v>
      </c>
      <c r="O108" s="41">
        <f>VLOOKUP(D108,配件单价!A:D,4,0)</f>
        <v>3</v>
      </c>
      <c r="P108" s="1">
        <f t="shared" si="4"/>
        <v>8</v>
      </c>
      <c r="Q108" s="41">
        <f>VLOOKUP($A108,配件单价!$G:$I,2,0)</f>
        <v>6.94444444444444</v>
      </c>
      <c r="R108" s="44">
        <f t="shared" si="5"/>
        <v>43.9444444444444</v>
      </c>
      <c r="S108" s="44">
        <v>93.7928788233069</v>
      </c>
      <c r="T108" s="44">
        <v>121.741971376376</v>
      </c>
      <c r="U108" s="44">
        <v>16.468253968254</v>
      </c>
      <c r="V108" s="44">
        <v>24.2063492063492</v>
      </c>
      <c r="W108" s="45">
        <v>14.6825396825397</v>
      </c>
      <c r="X108" s="45">
        <v>17.6587301587302</v>
      </c>
      <c r="Y108" s="45">
        <f>VLOOKUP(A108,配件单价!$L:$O,4,0)</f>
        <v>3</v>
      </c>
      <c r="Z108" s="45">
        <f>VLOOKUP(G108,配件单价!$Q:$U,5,0)</f>
        <v>113.17725</v>
      </c>
    </row>
    <row r="109" ht="15" spans="1:26">
      <c r="A109" s="1">
        <v>630</v>
      </c>
      <c r="B109" s="1">
        <v>290</v>
      </c>
      <c r="C109" s="1">
        <v>12</v>
      </c>
      <c r="D109" s="1" t="s">
        <v>31</v>
      </c>
      <c r="E109" s="1">
        <v>4</v>
      </c>
      <c r="F109" s="1">
        <v>1.5</v>
      </c>
      <c r="G109" s="1" t="str">
        <f t="shared" si="3"/>
        <v>4-1.5kW</v>
      </c>
      <c r="H109" s="1">
        <f>VLOOKUP(G109,辅助表!$B:$C,2,0)</f>
        <v>90</v>
      </c>
      <c r="I109" s="1">
        <f>VLOOKUP(H109,辅助表!$F:$G,2,0)</f>
        <v>24</v>
      </c>
      <c r="J109" s="1" t="s">
        <v>39</v>
      </c>
      <c r="K109" s="1" t="s">
        <v>34</v>
      </c>
      <c r="M109" s="41">
        <f>VLOOKUP($J109,配件单价!$A:$D,4,0)</f>
        <v>12</v>
      </c>
      <c r="N109" s="41">
        <f>VLOOKUP($K109,配件单价!$A:$D,4,0)</f>
        <v>12</v>
      </c>
      <c r="O109" s="41">
        <f>VLOOKUP(D109,配件单价!A:D,4,0)</f>
        <v>7</v>
      </c>
      <c r="P109" s="1">
        <f t="shared" si="4"/>
        <v>12</v>
      </c>
      <c r="Q109" s="41">
        <f>VLOOKUP($A109,配件单价!$G:$I,2,0)</f>
        <v>6.94444444444444</v>
      </c>
      <c r="R109" s="44">
        <f t="shared" si="5"/>
        <v>126.944444444444</v>
      </c>
      <c r="S109" s="44">
        <v>93.7928788233069</v>
      </c>
      <c r="T109" s="44">
        <v>121.741971376376</v>
      </c>
      <c r="U109" s="44">
        <v>16.468253968254</v>
      </c>
      <c r="V109" s="44">
        <v>24.2063492063492</v>
      </c>
      <c r="W109" s="45">
        <v>14.6825396825397</v>
      </c>
      <c r="X109" s="45">
        <v>17.6587301587302</v>
      </c>
      <c r="Y109" s="45">
        <f>VLOOKUP(A109,配件单价!$L:$O,4,0)</f>
        <v>3</v>
      </c>
      <c r="Z109" s="45">
        <f>VLOOKUP(G109,配件单价!$Q:$U,5,0)</f>
        <v>83.835</v>
      </c>
    </row>
    <row r="110" ht="15" spans="1:26">
      <c r="A110" s="1">
        <v>630</v>
      </c>
      <c r="B110" s="1">
        <v>290</v>
      </c>
      <c r="C110" s="1">
        <v>12</v>
      </c>
      <c r="D110" s="1" t="s">
        <v>31</v>
      </c>
      <c r="E110" s="1">
        <v>4</v>
      </c>
      <c r="F110" s="1">
        <v>2.2</v>
      </c>
      <c r="G110" s="1" t="str">
        <f t="shared" si="3"/>
        <v>4-2.2kW</v>
      </c>
      <c r="H110" s="1">
        <f>VLOOKUP(G110,辅助表!$B:$C,2,0)</f>
        <v>100</v>
      </c>
      <c r="I110" s="1">
        <f>VLOOKUP(H110,辅助表!$F:$G,2,0)</f>
        <v>28</v>
      </c>
      <c r="J110" s="1" t="s">
        <v>39</v>
      </c>
      <c r="K110" s="1" t="s">
        <v>35</v>
      </c>
      <c r="M110" s="41">
        <f>VLOOKUP($J110,配件单价!$A:$D,4,0)</f>
        <v>12</v>
      </c>
      <c r="N110" s="41">
        <f>VLOOKUP($K110,配件单价!$A:$D,4,0)</f>
        <v>13</v>
      </c>
      <c r="O110" s="41">
        <f>VLOOKUP(D110,配件单价!A:D,4,0)</f>
        <v>7</v>
      </c>
      <c r="P110" s="1">
        <f t="shared" si="4"/>
        <v>12</v>
      </c>
      <c r="Q110" s="41">
        <f>VLOOKUP($A110,配件单价!$G:$I,2,0)</f>
        <v>6.94444444444444</v>
      </c>
      <c r="R110" s="44">
        <f t="shared" si="5"/>
        <v>127.944444444444</v>
      </c>
      <c r="S110" s="44">
        <v>93.7928788233069</v>
      </c>
      <c r="T110" s="44">
        <v>121.741971376376</v>
      </c>
      <c r="U110" s="44">
        <v>16.468253968254</v>
      </c>
      <c r="V110" s="44">
        <v>24.2063492063492</v>
      </c>
      <c r="W110" s="45">
        <v>14.6825396825397</v>
      </c>
      <c r="X110" s="45">
        <v>17.6587301587302</v>
      </c>
      <c r="Y110" s="45">
        <f>VLOOKUP(A110,配件单价!$L:$O,4,0)</f>
        <v>3</v>
      </c>
      <c r="Z110" s="45">
        <f>VLOOKUP(G110,配件单价!$Q:$U,5,0)</f>
        <v>113.17725</v>
      </c>
    </row>
    <row r="111" ht="15" spans="1:26">
      <c r="A111" s="1">
        <v>630</v>
      </c>
      <c r="B111" s="1">
        <v>290</v>
      </c>
      <c r="C111" s="1">
        <v>12</v>
      </c>
      <c r="D111" s="1" t="s">
        <v>31</v>
      </c>
      <c r="E111" s="1">
        <v>4</v>
      </c>
      <c r="F111" s="1">
        <v>3</v>
      </c>
      <c r="G111" s="1" t="str">
        <f t="shared" si="3"/>
        <v>4-3kW</v>
      </c>
      <c r="H111" s="1">
        <f>VLOOKUP(G111,辅助表!$B:$C,2,0)</f>
        <v>100</v>
      </c>
      <c r="I111" s="1">
        <f>VLOOKUP(H111,辅助表!$F:$G,2,0)</f>
        <v>28</v>
      </c>
      <c r="J111" s="1" t="s">
        <v>39</v>
      </c>
      <c r="K111" s="1" t="s">
        <v>35</v>
      </c>
      <c r="M111" s="41">
        <f>VLOOKUP($J111,配件单价!$A:$D,4,0)</f>
        <v>12</v>
      </c>
      <c r="N111" s="41">
        <f>VLOOKUP($K111,配件单价!$A:$D,4,0)</f>
        <v>13</v>
      </c>
      <c r="O111" s="41">
        <f>VLOOKUP(D111,配件单价!A:D,4,0)</f>
        <v>7</v>
      </c>
      <c r="P111" s="1">
        <f t="shared" si="4"/>
        <v>12</v>
      </c>
      <c r="Q111" s="41">
        <f>VLOOKUP($A111,配件单价!$G:$I,2,0)</f>
        <v>6.94444444444444</v>
      </c>
      <c r="R111" s="44">
        <f t="shared" si="5"/>
        <v>127.944444444444</v>
      </c>
      <c r="S111" s="44">
        <v>93.7928788233069</v>
      </c>
      <c r="T111" s="44">
        <v>121.741971376376</v>
      </c>
      <c r="U111" s="44">
        <v>16.468253968254</v>
      </c>
      <c r="V111" s="44">
        <v>24.2063492063492</v>
      </c>
      <c r="W111" s="45">
        <v>14.6825396825397</v>
      </c>
      <c r="X111" s="45">
        <v>17.6587301587302</v>
      </c>
      <c r="Y111" s="45">
        <f>VLOOKUP(A111,配件单价!$L:$O,4,0)</f>
        <v>3</v>
      </c>
      <c r="Z111" s="45">
        <f>VLOOKUP(G111,配件单价!$Q:$U,5,0)</f>
        <v>128.779875</v>
      </c>
    </row>
    <row r="112" ht="15" spans="1:26">
      <c r="A112" s="1">
        <v>630</v>
      </c>
      <c r="B112" s="1">
        <v>290</v>
      </c>
      <c r="C112" s="1">
        <v>12</v>
      </c>
      <c r="D112" s="1" t="s">
        <v>31</v>
      </c>
      <c r="E112" s="1">
        <v>2</v>
      </c>
      <c r="F112" s="1">
        <v>11</v>
      </c>
      <c r="G112" s="1" t="str">
        <f t="shared" si="3"/>
        <v>2-11kW</v>
      </c>
      <c r="H112" s="1">
        <f>VLOOKUP(G112,辅助表!$B:$C,2,0)</f>
        <v>160</v>
      </c>
      <c r="I112" s="1">
        <f>VLOOKUP(H112,辅助表!$F:$G,2,0)</f>
        <v>42</v>
      </c>
      <c r="J112" s="1" t="s">
        <v>39</v>
      </c>
      <c r="K112" s="1" t="s">
        <v>38</v>
      </c>
      <c r="M112" s="41">
        <f>VLOOKUP($J112,配件单价!$A:$D,4,0)</f>
        <v>12</v>
      </c>
      <c r="N112" s="41">
        <f>VLOOKUP($K112,配件单价!$A:$D,4,0)</f>
        <v>23</v>
      </c>
      <c r="O112" s="41">
        <f>VLOOKUP(D112,配件单价!A:D,4,0)</f>
        <v>7</v>
      </c>
      <c r="P112" s="1">
        <f t="shared" si="4"/>
        <v>12</v>
      </c>
      <c r="Q112" s="41">
        <f>VLOOKUP($A112,配件单价!$G:$I,2,0)</f>
        <v>6.94444444444444</v>
      </c>
      <c r="R112" s="44">
        <f t="shared" si="5"/>
        <v>137.944444444444</v>
      </c>
      <c r="S112" s="44">
        <v>126.587301587302</v>
      </c>
      <c r="T112" s="44">
        <v>168.650793650794</v>
      </c>
      <c r="U112" s="44">
        <v>16.468253968254</v>
      </c>
      <c r="V112" s="44">
        <v>24.2063492063492</v>
      </c>
      <c r="W112" s="45">
        <v>14.6825396825397</v>
      </c>
      <c r="X112" s="45">
        <v>17.6587301587302</v>
      </c>
      <c r="Y112" s="45">
        <f>VLOOKUP(A112,配件单价!$L:$O,4,0)</f>
        <v>3</v>
      </c>
      <c r="Z112" s="45">
        <f>VLOOKUP(G112,配件单价!$Q:$U,5,0)</f>
        <v>366.54525</v>
      </c>
    </row>
    <row r="113" ht="15" spans="1:26">
      <c r="A113" s="1">
        <v>630</v>
      </c>
      <c r="B113" s="1">
        <v>290</v>
      </c>
      <c r="C113" s="1">
        <v>12</v>
      </c>
      <c r="D113" s="1" t="s">
        <v>31</v>
      </c>
      <c r="E113" s="1">
        <v>2</v>
      </c>
      <c r="F113" s="1">
        <v>15</v>
      </c>
      <c r="G113" s="1" t="str">
        <f t="shared" si="3"/>
        <v>2-15kW</v>
      </c>
      <c r="H113" s="1">
        <f>VLOOKUP(G113,辅助表!$B:$C,2,0)</f>
        <v>160</v>
      </c>
      <c r="I113" s="1">
        <f>VLOOKUP(H113,辅助表!$F:$G,2,0)</f>
        <v>42</v>
      </c>
      <c r="J113" s="1" t="s">
        <v>39</v>
      </c>
      <c r="K113" s="1" t="s">
        <v>38</v>
      </c>
      <c r="M113" s="41">
        <f>VLOOKUP($J113,配件单价!$A:$D,4,0)</f>
        <v>12</v>
      </c>
      <c r="N113" s="41">
        <f>VLOOKUP($K113,配件单价!$A:$D,4,0)</f>
        <v>23</v>
      </c>
      <c r="O113" s="41">
        <f>VLOOKUP(D113,配件单价!A:D,4,0)</f>
        <v>7</v>
      </c>
      <c r="P113" s="1">
        <f t="shared" si="4"/>
        <v>12</v>
      </c>
      <c r="Q113" s="41">
        <f>VLOOKUP($A113,配件单价!$G:$I,2,0)</f>
        <v>6.94444444444444</v>
      </c>
      <c r="R113" s="44">
        <f t="shared" si="5"/>
        <v>137.944444444444</v>
      </c>
      <c r="S113" s="44">
        <v>126.587301587302</v>
      </c>
      <c r="T113" s="44">
        <v>168.650793650794</v>
      </c>
      <c r="U113" s="44">
        <v>16.468253968254</v>
      </c>
      <c r="V113" s="44">
        <v>24.2063492063492</v>
      </c>
      <c r="W113" s="45">
        <v>14.6825396825397</v>
      </c>
      <c r="X113" s="45">
        <v>17.6587301587302</v>
      </c>
      <c r="Y113" s="45">
        <f>VLOOKUP(A113,配件单价!$L:$O,4,0)</f>
        <v>3</v>
      </c>
      <c r="Z113" s="45">
        <f>VLOOKUP(G113,配件单价!$Q:$U,5,0)</f>
        <v>395.8875</v>
      </c>
    </row>
    <row r="114" ht="15" spans="1:26">
      <c r="A114" s="1">
        <v>630</v>
      </c>
      <c r="B114" s="1">
        <v>290</v>
      </c>
      <c r="C114" s="1">
        <v>12</v>
      </c>
      <c r="D114" s="1" t="s">
        <v>31</v>
      </c>
      <c r="E114" s="1">
        <v>2</v>
      </c>
      <c r="F114" s="1">
        <v>18.5</v>
      </c>
      <c r="G114" s="1" t="str">
        <f t="shared" si="3"/>
        <v>2-18.5kW</v>
      </c>
      <c r="H114" s="1">
        <f>VLOOKUP(G114,辅助表!$B:$C,2,0)</f>
        <v>160</v>
      </c>
      <c r="I114" s="1">
        <f>VLOOKUP(H114,辅助表!$F:$G,2,0)</f>
        <v>42</v>
      </c>
      <c r="J114" s="1" t="s">
        <v>39</v>
      </c>
      <c r="K114" s="1" t="s">
        <v>38</v>
      </c>
      <c r="M114" s="41">
        <f>VLOOKUP($J114,配件单价!$A:$D,4,0)</f>
        <v>12</v>
      </c>
      <c r="N114" s="41">
        <f>VLOOKUP($K114,配件单价!$A:$D,4,0)</f>
        <v>23</v>
      </c>
      <c r="O114" s="41">
        <f>VLOOKUP(D114,配件单价!A:D,4,0)</f>
        <v>7</v>
      </c>
      <c r="P114" s="1">
        <f t="shared" si="4"/>
        <v>12</v>
      </c>
      <c r="Q114" s="41">
        <f>VLOOKUP($A114,配件单价!$G:$I,2,0)</f>
        <v>6.94444444444444</v>
      </c>
      <c r="R114" s="44">
        <f t="shared" si="5"/>
        <v>137.944444444444</v>
      </c>
      <c r="S114" s="44">
        <v>126.587301587302</v>
      </c>
      <c r="T114" s="44">
        <v>168.650793650794</v>
      </c>
      <c r="U114" s="44">
        <v>16.468253968254</v>
      </c>
      <c r="V114" s="44">
        <v>24.2063492063492</v>
      </c>
      <c r="W114" s="45">
        <v>14.6825396825397</v>
      </c>
      <c r="X114" s="45">
        <v>17.6587301587302</v>
      </c>
      <c r="Y114" s="45">
        <f>VLOOKUP(A114,配件单价!$L:$O,4,0)</f>
        <v>3</v>
      </c>
      <c r="Z114" s="45">
        <f>VLOOKUP(G114,配件单价!$Q:$U,5,0)</f>
        <v>459.2295</v>
      </c>
    </row>
    <row r="115" ht="15" spans="1:26">
      <c r="A115" s="1">
        <v>630</v>
      </c>
      <c r="B115" s="1">
        <v>290</v>
      </c>
      <c r="C115" s="1">
        <v>12</v>
      </c>
      <c r="D115" s="1" t="s">
        <v>31</v>
      </c>
      <c r="E115" s="1">
        <v>2</v>
      </c>
      <c r="F115" s="1">
        <v>22</v>
      </c>
      <c r="G115" s="1" t="str">
        <f t="shared" si="3"/>
        <v>2-22kW</v>
      </c>
      <c r="H115" s="1">
        <f>VLOOKUP(G115,辅助表!$B:$C,2,0)</f>
        <v>180</v>
      </c>
      <c r="I115" s="1">
        <f>VLOOKUP(H115,辅助表!$F:$G,2,0)</f>
        <v>48</v>
      </c>
      <c r="J115" s="1" t="s">
        <v>39</v>
      </c>
      <c r="K115" s="1" t="s">
        <v>40</v>
      </c>
      <c r="M115" s="41">
        <f>VLOOKUP($J115,配件单价!$A:$D,4,0)</f>
        <v>12</v>
      </c>
      <c r="N115" s="41">
        <f>VLOOKUP($K115,配件单价!$A:$D,4,0)</f>
        <v>23</v>
      </c>
      <c r="O115" s="41">
        <f>VLOOKUP(D115,配件单价!A:D,4,0)</f>
        <v>7</v>
      </c>
      <c r="P115" s="1">
        <f t="shared" si="4"/>
        <v>12</v>
      </c>
      <c r="Q115" s="41">
        <f>VLOOKUP($A115,配件单价!$G:$I,2,0)</f>
        <v>6.94444444444444</v>
      </c>
      <c r="R115" s="44">
        <f t="shared" si="5"/>
        <v>137.944444444444</v>
      </c>
      <c r="S115" s="44">
        <v>150.992063492063</v>
      </c>
      <c r="T115" s="44">
        <v>206.547619047619</v>
      </c>
      <c r="U115" s="44">
        <v>16.468253968254</v>
      </c>
      <c r="V115" s="44">
        <v>24.2063492063492</v>
      </c>
      <c r="W115" s="45">
        <v>14.6825396825397</v>
      </c>
      <c r="X115" s="45">
        <v>17.6587301587302</v>
      </c>
      <c r="Y115" s="45">
        <f>VLOOKUP(A115,配件单价!$L:$O,4,0)</f>
        <v>3</v>
      </c>
      <c r="Z115" s="45">
        <f>VLOOKUP(G115,配件单价!$Q:$U,5,0)</f>
        <v>574.26975</v>
      </c>
    </row>
    <row r="116" ht="15" spans="1:26">
      <c r="A116" s="1">
        <v>630</v>
      </c>
      <c r="B116" s="1">
        <v>209</v>
      </c>
      <c r="C116" s="1">
        <v>9</v>
      </c>
      <c r="D116" s="1" t="s">
        <v>31</v>
      </c>
      <c r="E116" s="1">
        <v>4</v>
      </c>
      <c r="F116" s="1">
        <v>1.5</v>
      </c>
      <c r="G116" s="1" t="str">
        <f t="shared" si="3"/>
        <v>4-1.5kW</v>
      </c>
      <c r="H116" s="1">
        <f>VLOOKUP(G116,辅助表!$B:$C,2,0)</f>
        <v>90</v>
      </c>
      <c r="I116" s="1">
        <f>VLOOKUP(H116,辅助表!$F:$G,2,0)</f>
        <v>24</v>
      </c>
      <c r="J116" s="1" t="s">
        <v>37</v>
      </c>
      <c r="K116" s="1" t="s">
        <v>34</v>
      </c>
      <c r="M116" s="41">
        <f>VLOOKUP($J116,配件单价!$A:$D,4,0)</f>
        <v>8</v>
      </c>
      <c r="N116" s="41">
        <f>VLOOKUP($K116,配件单价!$A:$D,4,0)</f>
        <v>12</v>
      </c>
      <c r="O116" s="41">
        <f>VLOOKUP(D116,配件单价!A:D,4,0)</f>
        <v>7</v>
      </c>
      <c r="P116" s="1">
        <f t="shared" si="4"/>
        <v>9</v>
      </c>
      <c r="Q116" s="41">
        <f>VLOOKUP($A116,配件单价!$G:$I,2,0)</f>
        <v>6.94444444444444</v>
      </c>
      <c r="R116" s="44">
        <f t="shared" si="5"/>
        <v>97.9444444444444</v>
      </c>
      <c r="S116" s="44">
        <v>93.7928788233069</v>
      </c>
      <c r="T116" s="44">
        <v>121.741971376376</v>
      </c>
      <c r="U116" s="44">
        <v>16.468253968254</v>
      </c>
      <c r="V116" s="44">
        <v>24.2063492063492</v>
      </c>
      <c r="W116" s="45">
        <v>14.6825396825397</v>
      </c>
      <c r="X116" s="45">
        <v>17.6587301587302</v>
      </c>
      <c r="Y116" s="45">
        <f>VLOOKUP(A116,配件单价!$L:$O,4,0)</f>
        <v>3</v>
      </c>
      <c r="Z116" s="45">
        <f>VLOOKUP(G116,配件单价!$Q:$U,5,0)</f>
        <v>83.835</v>
      </c>
    </row>
    <row r="117" ht="15" spans="1:26">
      <c r="A117" s="1">
        <v>630</v>
      </c>
      <c r="B117" s="1">
        <v>209</v>
      </c>
      <c r="C117" s="1">
        <v>9</v>
      </c>
      <c r="D117" s="1" t="s">
        <v>31</v>
      </c>
      <c r="E117" s="1">
        <v>4</v>
      </c>
      <c r="F117" s="1">
        <v>2.2</v>
      </c>
      <c r="G117" s="1" t="str">
        <f t="shared" si="3"/>
        <v>4-2.2kW</v>
      </c>
      <c r="H117" s="1">
        <f>VLOOKUP(G117,辅助表!$B:$C,2,0)</f>
        <v>100</v>
      </c>
      <c r="I117" s="1">
        <f>VLOOKUP(H117,辅助表!$F:$G,2,0)</f>
        <v>28</v>
      </c>
      <c r="J117" s="1" t="s">
        <v>37</v>
      </c>
      <c r="K117" s="1" t="s">
        <v>35</v>
      </c>
      <c r="M117" s="41">
        <f>VLOOKUP($J117,配件单价!$A:$D,4,0)</f>
        <v>8</v>
      </c>
      <c r="N117" s="41">
        <f>VLOOKUP($K117,配件单价!$A:$D,4,0)</f>
        <v>13</v>
      </c>
      <c r="O117" s="41">
        <f>VLOOKUP(D117,配件单价!A:D,4,0)</f>
        <v>7</v>
      </c>
      <c r="P117" s="1">
        <f t="shared" si="4"/>
        <v>9</v>
      </c>
      <c r="Q117" s="41">
        <f>VLOOKUP($A117,配件单价!$G:$I,2,0)</f>
        <v>6.94444444444444</v>
      </c>
      <c r="R117" s="44">
        <f t="shared" si="5"/>
        <v>98.9444444444444</v>
      </c>
      <c r="S117" s="44">
        <v>93.7928788233069</v>
      </c>
      <c r="T117" s="44">
        <v>121.741971376376</v>
      </c>
      <c r="U117" s="44">
        <v>16.468253968254</v>
      </c>
      <c r="V117" s="44">
        <v>24.2063492063492</v>
      </c>
      <c r="W117" s="45">
        <v>14.6825396825397</v>
      </c>
      <c r="X117" s="45">
        <v>17.6587301587302</v>
      </c>
      <c r="Y117" s="45">
        <f>VLOOKUP(A117,配件单价!$L:$O,4,0)</f>
        <v>3</v>
      </c>
      <c r="Z117" s="45">
        <f>VLOOKUP(G117,配件单价!$Q:$U,5,0)</f>
        <v>113.17725</v>
      </c>
    </row>
    <row r="118" ht="15" spans="1:26">
      <c r="A118" s="1">
        <v>630</v>
      </c>
      <c r="B118" s="1">
        <v>209</v>
      </c>
      <c r="C118" s="1">
        <v>9</v>
      </c>
      <c r="D118" s="1" t="s">
        <v>31</v>
      </c>
      <c r="E118" s="1">
        <v>2</v>
      </c>
      <c r="F118" s="1">
        <v>11</v>
      </c>
      <c r="G118" s="1" t="str">
        <f t="shared" si="3"/>
        <v>2-11kW</v>
      </c>
      <c r="H118" s="1">
        <f>VLOOKUP(G118,辅助表!$B:$C,2,0)</f>
        <v>160</v>
      </c>
      <c r="I118" s="1">
        <f>VLOOKUP(H118,辅助表!$F:$G,2,0)</f>
        <v>42</v>
      </c>
      <c r="J118" s="1" t="s">
        <v>37</v>
      </c>
      <c r="K118" s="1" t="s">
        <v>38</v>
      </c>
      <c r="M118" s="41">
        <f>VLOOKUP($J118,配件单价!$A:$D,4,0)</f>
        <v>8</v>
      </c>
      <c r="N118" s="41">
        <f>VLOOKUP($K118,配件单价!$A:$D,4,0)</f>
        <v>23</v>
      </c>
      <c r="O118" s="41">
        <f>VLOOKUP(D118,配件单价!A:D,4,0)</f>
        <v>7</v>
      </c>
      <c r="P118" s="1">
        <f t="shared" si="4"/>
        <v>9</v>
      </c>
      <c r="Q118" s="41">
        <f>VLOOKUP($A118,配件单价!$G:$I,2,0)</f>
        <v>6.94444444444444</v>
      </c>
      <c r="R118" s="44">
        <f t="shared" si="5"/>
        <v>108.944444444444</v>
      </c>
      <c r="S118" s="44">
        <v>126.587301587302</v>
      </c>
      <c r="T118" s="44">
        <v>168.650793650794</v>
      </c>
      <c r="U118" s="44">
        <v>16.468253968254</v>
      </c>
      <c r="V118" s="44">
        <v>24.2063492063492</v>
      </c>
      <c r="W118" s="45">
        <v>14.6825396825397</v>
      </c>
      <c r="X118" s="45">
        <v>17.6587301587302</v>
      </c>
      <c r="Y118" s="45">
        <f>VLOOKUP(A118,配件单价!$L:$O,4,0)</f>
        <v>3</v>
      </c>
      <c r="Z118" s="45">
        <f>VLOOKUP(G118,配件单价!$Q:$U,5,0)</f>
        <v>366.54525</v>
      </c>
    </row>
    <row r="119" ht="15" spans="1:26">
      <c r="A119" s="1">
        <v>630</v>
      </c>
      <c r="B119" s="1">
        <v>209</v>
      </c>
      <c r="C119" s="1">
        <v>9</v>
      </c>
      <c r="D119" s="1" t="s">
        <v>31</v>
      </c>
      <c r="E119" s="1">
        <v>2</v>
      </c>
      <c r="F119" s="1">
        <v>15</v>
      </c>
      <c r="G119" s="1" t="str">
        <f t="shared" si="3"/>
        <v>2-15kW</v>
      </c>
      <c r="H119" s="1">
        <f>VLOOKUP(G119,辅助表!$B:$C,2,0)</f>
        <v>160</v>
      </c>
      <c r="I119" s="1">
        <f>VLOOKUP(H119,辅助表!$F:$G,2,0)</f>
        <v>42</v>
      </c>
      <c r="J119" s="1" t="s">
        <v>37</v>
      </c>
      <c r="K119" s="1" t="s">
        <v>38</v>
      </c>
      <c r="M119" s="41">
        <f>VLOOKUP($J119,配件单价!$A:$D,4,0)</f>
        <v>8</v>
      </c>
      <c r="N119" s="41">
        <f>VLOOKUP($K119,配件单价!$A:$D,4,0)</f>
        <v>23</v>
      </c>
      <c r="O119" s="41">
        <f>VLOOKUP(D119,配件单价!A:D,4,0)</f>
        <v>7</v>
      </c>
      <c r="P119" s="1">
        <f t="shared" si="4"/>
        <v>9</v>
      </c>
      <c r="Q119" s="41">
        <f>VLOOKUP($A119,配件单价!$G:$I,2,0)</f>
        <v>6.94444444444444</v>
      </c>
      <c r="R119" s="44">
        <f t="shared" si="5"/>
        <v>108.944444444444</v>
      </c>
      <c r="S119" s="44">
        <v>126.587301587302</v>
      </c>
      <c r="T119" s="44">
        <v>168.650793650794</v>
      </c>
      <c r="U119" s="44">
        <v>16.468253968254</v>
      </c>
      <c r="V119" s="44">
        <v>24.2063492063492</v>
      </c>
      <c r="W119" s="45">
        <v>14.6825396825397</v>
      </c>
      <c r="X119" s="45">
        <v>17.6587301587302</v>
      </c>
      <c r="Y119" s="45">
        <f>VLOOKUP(A119,配件单价!$L:$O,4,0)</f>
        <v>3</v>
      </c>
      <c r="Z119" s="45">
        <f>VLOOKUP(G119,配件单价!$Q:$U,5,0)</f>
        <v>395.8875</v>
      </c>
    </row>
    <row r="120" ht="15" spans="1:26">
      <c r="A120" s="1">
        <v>710</v>
      </c>
      <c r="B120" s="1">
        <v>191</v>
      </c>
      <c r="C120" s="1">
        <v>6</v>
      </c>
      <c r="D120" s="1" t="s">
        <v>31</v>
      </c>
      <c r="E120" s="1">
        <v>4</v>
      </c>
      <c r="F120" s="1">
        <v>1.5</v>
      </c>
      <c r="G120" s="1" t="str">
        <f t="shared" si="3"/>
        <v>4-1.5kW</v>
      </c>
      <c r="H120" s="1">
        <f>VLOOKUP(G120,辅助表!$B:$C,2,0)</f>
        <v>90</v>
      </c>
      <c r="I120" s="1">
        <f>VLOOKUP(H120,辅助表!$F:$G,2,0)</f>
        <v>24</v>
      </c>
      <c r="J120" s="1" t="s">
        <v>32</v>
      </c>
      <c r="K120" s="1" t="s">
        <v>34</v>
      </c>
      <c r="M120" s="41">
        <f>VLOOKUP($J120,配件单价!$A:$D,4,0)</f>
        <v>7</v>
      </c>
      <c r="N120" s="41">
        <f>VLOOKUP($K120,配件单价!$A:$D,4,0)</f>
        <v>12</v>
      </c>
      <c r="O120" s="41">
        <f>VLOOKUP(D120,配件单价!A:D,4,0)</f>
        <v>7</v>
      </c>
      <c r="P120" s="1">
        <f t="shared" si="4"/>
        <v>6</v>
      </c>
      <c r="Q120" s="41">
        <f>VLOOKUP($A120,配件单价!$G:$I,2,0)</f>
        <v>7.63888888888889</v>
      </c>
      <c r="R120" s="44">
        <f t="shared" si="5"/>
        <v>75.6388888888889</v>
      </c>
      <c r="S120" s="44">
        <v>101.768315166601</v>
      </c>
      <c r="T120" s="44">
        <v>133.00032215959</v>
      </c>
      <c r="U120" s="44">
        <v>19.4444444444444</v>
      </c>
      <c r="V120" s="44">
        <v>28.7698412698413</v>
      </c>
      <c r="W120" s="45">
        <v>16.8650793650794</v>
      </c>
      <c r="X120" s="45">
        <v>20.0396825396825</v>
      </c>
      <c r="Y120" s="45">
        <f>VLOOKUP(A120,配件单价!$L:$O,4,0)</f>
        <v>4</v>
      </c>
      <c r="Z120" s="45">
        <f>VLOOKUP(G120,配件单价!$Q:$U,5,0)</f>
        <v>83.835</v>
      </c>
    </row>
    <row r="121" ht="15" spans="1:26">
      <c r="A121" s="1">
        <v>710</v>
      </c>
      <c r="B121" s="1">
        <v>191</v>
      </c>
      <c r="C121" s="1">
        <v>6</v>
      </c>
      <c r="D121" s="1" t="s">
        <v>31</v>
      </c>
      <c r="E121" s="1">
        <v>4</v>
      </c>
      <c r="F121" s="1">
        <v>2.2</v>
      </c>
      <c r="G121" s="1" t="str">
        <f t="shared" si="3"/>
        <v>4-2.2kW</v>
      </c>
      <c r="H121" s="1">
        <f>VLOOKUP(G121,辅助表!$B:$C,2,0)</f>
        <v>100</v>
      </c>
      <c r="I121" s="1">
        <f>VLOOKUP(H121,辅助表!$F:$G,2,0)</f>
        <v>28</v>
      </c>
      <c r="J121" s="1" t="s">
        <v>32</v>
      </c>
      <c r="K121" s="1" t="s">
        <v>35</v>
      </c>
      <c r="M121" s="41">
        <f>VLOOKUP($J121,配件单价!$A:$D,4,0)</f>
        <v>7</v>
      </c>
      <c r="N121" s="41">
        <f>VLOOKUP($K121,配件单价!$A:$D,4,0)</f>
        <v>13</v>
      </c>
      <c r="O121" s="41">
        <f>VLOOKUP(D121,配件单价!A:D,4,0)</f>
        <v>7</v>
      </c>
      <c r="P121" s="1">
        <f t="shared" si="4"/>
        <v>6</v>
      </c>
      <c r="Q121" s="41">
        <f>VLOOKUP($A121,配件单价!$G:$I,2,0)</f>
        <v>7.63888888888889</v>
      </c>
      <c r="R121" s="44">
        <f t="shared" si="5"/>
        <v>76.6388888888889</v>
      </c>
      <c r="S121" s="44">
        <v>101.768315166601</v>
      </c>
      <c r="T121" s="44">
        <v>133.00032215959</v>
      </c>
      <c r="U121" s="44">
        <v>19.4444444444444</v>
      </c>
      <c r="V121" s="44">
        <v>28.7698412698413</v>
      </c>
      <c r="W121" s="45">
        <v>16.8650793650794</v>
      </c>
      <c r="X121" s="45">
        <v>20.0396825396825</v>
      </c>
      <c r="Y121" s="45">
        <f>VLOOKUP(A121,配件单价!$L:$O,4,0)</f>
        <v>4</v>
      </c>
      <c r="Z121" s="45">
        <f>VLOOKUP(G121,配件单价!$Q:$U,5,0)</f>
        <v>113.17725</v>
      </c>
    </row>
    <row r="122" ht="15" spans="1:26">
      <c r="A122" s="1">
        <v>710</v>
      </c>
      <c r="B122" s="1">
        <v>191</v>
      </c>
      <c r="C122" s="1">
        <v>6</v>
      </c>
      <c r="D122" s="1" t="s">
        <v>31</v>
      </c>
      <c r="E122" s="1">
        <v>4</v>
      </c>
      <c r="F122" s="1">
        <v>3</v>
      </c>
      <c r="G122" s="1" t="str">
        <f t="shared" si="3"/>
        <v>4-3kW</v>
      </c>
      <c r="H122" s="1">
        <f>VLOOKUP(G122,辅助表!$B:$C,2,0)</f>
        <v>100</v>
      </c>
      <c r="I122" s="1">
        <f>VLOOKUP(H122,辅助表!$F:$G,2,0)</f>
        <v>28</v>
      </c>
      <c r="J122" s="1" t="s">
        <v>32</v>
      </c>
      <c r="K122" s="1" t="s">
        <v>35</v>
      </c>
      <c r="M122" s="41">
        <f>VLOOKUP($J122,配件单价!$A:$D,4,0)</f>
        <v>7</v>
      </c>
      <c r="N122" s="41">
        <f>VLOOKUP($K122,配件单价!$A:$D,4,0)</f>
        <v>13</v>
      </c>
      <c r="O122" s="41">
        <f>VLOOKUP(D122,配件单价!A:D,4,0)</f>
        <v>7</v>
      </c>
      <c r="P122" s="1">
        <f t="shared" si="4"/>
        <v>6</v>
      </c>
      <c r="Q122" s="41">
        <f>VLOOKUP($A122,配件单价!$G:$I,2,0)</f>
        <v>7.63888888888889</v>
      </c>
      <c r="R122" s="44">
        <f t="shared" si="5"/>
        <v>76.6388888888889</v>
      </c>
      <c r="S122" s="44">
        <v>101.768315166601</v>
      </c>
      <c r="T122" s="44">
        <v>133.00032215959</v>
      </c>
      <c r="U122" s="44">
        <v>19.4444444444444</v>
      </c>
      <c r="V122" s="44">
        <v>28.7698412698413</v>
      </c>
      <c r="W122" s="45">
        <v>16.8650793650794</v>
      </c>
      <c r="X122" s="45">
        <v>20.0396825396825</v>
      </c>
      <c r="Y122" s="45">
        <f>VLOOKUP(A122,配件单价!$L:$O,4,0)</f>
        <v>4</v>
      </c>
      <c r="Z122" s="45">
        <f>VLOOKUP(G122,配件单价!$Q:$U,5,0)</f>
        <v>128.779875</v>
      </c>
    </row>
    <row r="123" ht="15" spans="1:26">
      <c r="A123" s="1">
        <v>710</v>
      </c>
      <c r="B123" s="1">
        <v>191</v>
      </c>
      <c r="C123" s="1">
        <v>6</v>
      </c>
      <c r="D123" s="1" t="s">
        <v>31</v>
      </c>
      <c r="E123" s="1">
        <v>4</v>
      </c>
      <c r="F123" s="1">
        <v>4</v>
      </c>
      <c r="G123" s="1" t="str">
        <f t="shared" si="3"/>
        <v>4-4kW</v>
      </c>
      <c r="H123" s="1">
        <f>VLOOKUP(G123,辅助表!$B:$C,2,0)</f>
        <v>112</v>
      </c>
      <c r="I123" s="1">
        <f>VLOOKUP(H123,辅助表!$F:$G,2,0)</f>
        <v>28</v>
      </c>
      <c r="J123" s="1" t="s">
        <v>32</v>
      </c>
      <c r="K123" s="1" t="s">
        <v>35</v>
      </c>
      <c r="M123" s="41">
        <f>VLOOKUP($J123,配件单价!$A:$D,4,0)</f>
        <v>7</v>
      </c>
      <c r="N123" s="41">
        <f>VLOOKUP($K123,配件单价!$A:$D,4,0)</f>
        <v>13</v>
      </c>
      <c r="O123" s="41">
        <f>VLOOKUP(D123,配件单价!A:D,4,0)</f>
        <v>7</v>
      </c>
      <c r="P123" s="1">
        <f t="shared" si="4"/>
        <v>6</v>
      </c>
      <c r="Q123" s="41">
        <f>VLOOKUP($A123,配件单价!$G:$I,2,0)</f>
        <v>7.63888888888889</v>
      </c>
      <c r="R123" s="44">
        <f t="shared" si="5"/>
        <v>76.6388888888889</v>
      </c>
      <c r="S123" s="44">
        <v>110.546885694378</v>
      </c>
      <c r="T123" s="44">
        <v>145.506021965145</v>
      </c>
      <c r="U123" s="44">
        <v>19.4444444444444</v>
      </c>
      <c r="V123" s="44">
        <v>28.7698412698413</v>
      </c>
      <c r="W123" s="45">
        <v>16.8650793650794</v>
      </c>
      <c r="X123" s="45">
        <v>20.0396825396825</v>
      </c>
      <c r="Y123" s="45">
        <f>VLOOKUP(A123,配件单价!$L:$O,4,0)</f>
        <v>4</v>
      </c>
      <c r="Z123" s="45">
        <f>VLOOKUP(G123,配件单价!$Q:$U,5,0)</f>
        <v>159.519375</v>
      </c>
    </row>
    <row r="124" ht="15" spans="1:26">
      <c r="A124" s="1">
        <v>710</v>
      </c>
      <c r="B124" s="1">
        <v>191</v>
      </c>
      <c r="C124" s="1">
        <v>6</v>
      </c>
      <c r="D124" s="1" t="s">
        <v>31</v>
      </c>
      <c r="E124" s="1">
        <v>6</v>
      </c>
      <c r="F124" s="1">
        <v>0.55</v>
      </c>
      <c r="G124" s="1" t="str">
        <f t="shared" si="3"/>
        <v>6-0.55kW</v>
      </c>
      <c r="H124" s="1">
        <f>VLOOKUP(G124,辅助表!$B:$C,2,0)</f>
        <v>80</v>
      </c>
      <c r="I124" s="1">
        <f>VLOOKUP(H124,辅助表!$F:$G,2,0)</f>
        <v>19</v>
      </c>
      <c r="J124" s="1" t="s">
        <v>32</v>
      </c>
      <c r="K124" s="1" t="s">
        <v>33</v>
      </c>
      <c r="M124" s="41">
        <f>VLOOKUP($J124,配件单价!$A:$D,4,0)</f>
        <v>7</v>
      </c>
      <c r="N124" s="41">
        <f>VLOOKUP($K124,配件单价!$A:$D,4,0)</f>
        <v>9</v>
      </c>
      <c r="O124" s="41">
        <f>VLOOKUP(D124,配件单价!A:D,4,0)</f>
        <v>7</v>
      </c>
      <c r="P124" s="1">
        <f t="shared" si="4"/>
        <v>6</v>
      </c>
      <c r="Q124" s="41">
        <f>VLOOKUP($A124,配件单价!$G:$I,2,0)</f>
        <v>7.63888888888889</v>
      </c>
      <c r="R124" s="44">
        <f t="shared" si="5"/>
        <v>72.6388888888889</v>
      </c>
      <c r="S124" s="44">
        <v>101.768315166601</v>
      </c>
      <c r="T124" s="44">
        <v>133.00032215959</v>
      </c>
      <c r="U124" s="44">
        <v>19.4444444444444</v>
      </c>
      <c r="V124" s="44">
        <v>28.7698412698413</v>
      </c>
      <c r="W124" s="45">
        <v>16.8650793650794</v>
      </c>
      <c r="X124" s="45">
        <v>20.0396825396825</v>
      </c>
      <c r="Y124" s="45">
        <f>VLOOKUP(A124,配件单价!$L:$O,4,0)</f>
        <v>4</v>
      </c>
      <c r="Z124" s="45">
        <f>VLOOKUP(G124,配件单价!$Q:$U,5,0)</f>
        <v>70.561125</v>
      </c>
    </row>
    <row r="125" ht="15" spans="1:26">
      <c r="A125" s="1">
        <v>710</v>
      </c>
      <c r="B125" s="1">
        <v>191</v>
      </c>
      <c r="C125" s="1">
        <v>6</v>
      </c>
      <c r="D125" s="1" t="s">
        <v>31</v>
      </c>
      <c r="E125" s="1">
        <v>6</v>
      </c>
      <c r="F125" s="1">
        <v>0.75</v>
      </c>
      <c r="G125" s="1" t="str">
        <f t="shared" si="3"/>
        <v>6-0.75kW</v>
      </c>
      <c r="H125" s="1">
        <f>VLOOKUP(G125,辅助表!$B:$C,2,0)</f>
        <v>90</v>
      </c>
      <c r="I125" s="1">
        <f>VLOOKUP(H125,辅助表!$F:$G,2,0)</f>
        <v>24</v>
      </c>
      <c r="J125" s="1" t="s">
        <v>32</v>
      </c>
      <c r="K125" s="1" t="s">
        <v>34</v>
      </c>
      <c r="M125" s="41">
        <f>VLOOKUP($J125,配件单价!$A:$D,4,0)</f>
        <v>7</v>
      </c>
      <c r="N125" s="41">
        <f>VLOOKUP($K125,配件单价!$A:$D,4,0)</f>
        <v>12</v>
      </c>
      <c r="O125" s="41">
        <f>VLOOKUP(D125,配件单价!A:D,4,0)</f>
        <v>7</v>
      </c>
      <c r="P125" s="1">
        <f t="shared" si="4"/>
        <v>6</v>
      </c>
      <c r="Q125" s="41">
        <f>VLOOKUP($A125,配件单价!$G:$I,2,0)</f>
        <v>7.63888888888889</v>
      </c>
      <c r="R125" s="44">
        <f t="shared" si="5"/>
        <v>75.6388888888889</v>
      </c>
      <c r="S125" s="44">
        <v>101.768315166601</v>
      </c>
      <c r="T125" s="44">
        <v>133.00032215959</v>
      </c>
      <c r="U125" s="44">
        <v>19.4444444444444</v>
      </c>
      <c r="V125" s="44">
        <v>28.7698412698413</v>
      </c>
      <c r="W125" s="45">
        <v>16.8650793650794</v>
      </c>
      <c r="X125" s="45">
        <v>20.0396825396825</v>
      </c>
      <c r="Y125" s="45">
        <f>VLOOKUP(A125,配件单价!$L:$O,4,0)</f>
        <v>4</v>
      </c>
      <c r="Z125" s="45">
        <f>VLOOKUP(G125,配件单价!$Q:$U,5,0)</f>
        <v>80.341875</v>
      </c>
    </row>
    <row r="126" ht="15" spans="1:26">
      <c r="A126" s="1">
        <v>710</v>
      </c>
      <c r="B126" s="1">
        <v>191</v>
      </c>
      <c r="C126" s="1">
        <v>6</v>
      </c>
      <c r="D126" s="1" t="s">
        <v>31</v>
      </c>
      <c r="E126" s="1">
        <v>6</v>
      </c>
      <c r="F126" s="1">
        <v>1.1</v>
      </c>
      <c r="G126" s="1" t="str">
        <f t="shared" si="3"/>
        <v>6-1.1kW</v>
      </c>
      <c r="H126" s="1">
        <f>VLOOKUP(G126,辅助表!$B:$C,2,0)</f>
        <v>90</v>
      </c>
      <c r="I126" s="1">
        <f>VLOOKUP(H126,辅助表!$F:$G,2,0)</f>
        <v>24</v>
      </c>
      <c r="J126" s="1" t="s">
        <v>32</v>
      </c>
      <c r="K126" s="1" t="s">
        <v>34</v>
      </c>
      <c r="M126" s="41">
        <f>VLOOKUP($J126,配件单价!$A:$D,4,0)</f>
        <v>7</v>
      </c>
      <c r="N126" s="41">
        <f>VLOOKUP($K126,配件单价!$A:$D,4,0)</f>
        <v>12</v>
      </c>
      <c r="O126" s="41">
        <f>VLOOKUP(D126,配件单价!A:D,4,0)</f>
        <v>7</v>
      </c>
      <c r="P126" s="1">
        <f t="shared" si="4"/>
        <v>6</v>
      </c>
      <c r="Q126" s="41">
        <f>VLOOKUP($A126,配件单价!$G:$I,2,0)</f>
        <v>7.63888888888889</v>
      </c>
      <c r="R126" s="44">
        <f t="shared" si="5"/>
        <v>75.6388888888889</v>
      </c>
      <c r="S126" s="44">
        <v>101.768315166601</v>
      </c>
      <c r="T126" s="44">
        <v>133.00032215959</v>
      </c>
      <c r="U126" s="44">
        <v>19.4444444444444</v>
      </c>
      <c r="V126" s="44">
        <v>28.7698412698413</v>
      </c>
      <c r="W126" s="45">
        <v>16.8650793650794</v>
      </c>
      <c r="X126" s="45">
        <v>20.0396825396825</v>
      </c>
      <c r="Y126" s="45">
        <f>VLOOKUP(A126,配件单价!$L:$O,4,0)</f>
        <v>4</v>
      </c>
      <c r="Z126" s="45">
        <f>VLOOKUP(G126,配件单价!$Q:$U,5,0)</f>
        <v>92.451375</v>
      </c>
    </row>
    <row r="127" ht="15" spans="1:26">
      <c r="A127" s="1">
        <v>710</v>
      </c>
      <c r="B127" s="1">
        <v>191</v>
      </c>
      <c r="C127" s="1">
        <v>6</v>
      </c>
      <c r="D127" s="1" t="s">
        <v>31</v>
      </c>
      <c r="E127" s="1">
        <v>6</v>
      </c>
      <c r="F127" s="1">
        <v>1.5</v>
      </c>
      <c r="G127" s="1" t="str">
        <f t="shared" si="3"/>
        <v>6-1.5kW</v>
      </c>
      <c r="H127" s="1">
        <f>VLOOKUP(G127,辅助表!$B:$C,2,0)</f>
        <v>100</v>
      </c>
      <c r="I127" s="1">
        <f>VLOOKUP(H127,辅助表!$F:$G,2,0)</f>
        <v>28</v>
      </c>
      <c r="J127" s="1" t="s">
        <v>32</v>
      </c>
      <c r="K127" s="1" t="s">
        <v>35</v>
      </c>
      <c r="M127" s="41">
        <f>VLOOKUP($J127,配件单价!$A:$D,4,0)</f>
        <v>7</v>
      </c>
      <c r="N127" s="41">
        <f>VLOOKUP($K127,配件单价!$A:$D,4,0)</f>
        <v>13</v>
      </c>
      <c r="O127" s="41">
        <f>VLOOKUP(D127,配件单价!A:D,4,0)</f>
        <v>7</v>
      </c>
      <c r="P127" s="1">
        <f t="shared" si="4"/>
        <v>6</v>
      </c>
      <c r="Q127" s="41">
        <f>VLOOKUP($A127,配件单价!$G:$I,2,0)</f>
        <v>7.63888888888889</v>
      </c>
      <c r="R127" s="44">
        <f t="shared" si="5"/>
        <v>76.6388888888889</v>
      </c>
      <c r="S127" s="44">
        <v>101.768315166601</v>
      </c>
      <c r="T127" s="44">
        <v>133.00032215959</v>
      </c>
      <c r="U127" s="44">
        <v>19.4444444444444</v>
      </c>
      <c r="V127" s="44">
        <v>28.7698412698413</v>
      </c>
      <c r="W127" s="45">
        <v>16.8650793650794</v>
      </c>
      <c r="X127" s="45">
        <v>20.0396825396825</v>
      </c>
      <c r="Y127" s="45">
        <f>VLOOKUP(A127,配件单价!$L:$O,4,0)</f>
        <v>4</v>
      </c>
      <c r="Z127" s="45">
        <f>VLOOKUP(G127,配件单价!$Q:$U,5,0)</f>
        <v>112.7115</v>
      </c>
    </row>
    <row r="128" ht="15" spans="1:26">
      <c r="A128" s="1">
        <v>710</v>
      </c>
      <c r="B128" s="1">
        <v>209</v>
      </c>
      <c r="C128" s="1">
        <v>9</v>
      </c>
      <c r="D128" s="1" t="s">
        <v>31</v>
      </c>
      <c r="E128" s="1">
        <v>4</v>
      </c>
      <c r="F128" s="1">
        <v>2.2</v>
      </c>
      <c r="G128" s="1" t="str">
        <f t="shared" si="3"/>
        <v>4-2.2kW</v>
      </c>
      <c r="H128" s="1">
        <f>VLOOKUP(G128,辅助表!$B:$C,2,0)</f>
        <v>100</v>
      </c>
      <c r="I128" s="1">
        <f>VLOOKUP(H128,辅助表!$F:$G,2,0)</f>
        <v>28</v>
      </c>
      <c r="J128" s="1" t="s">
        <v>37</v>
      </c>
      <c r="K128" s="1" t="s">
        <v>35</v>
      </c>
      <c r="M128" s="41">
        <f>VLOOKUP($J128,配件单价!$A:$D,4,0)</f>
        <v>8</v>
      </c>
      <c r="N128" s="41">
        <f>VLOOKUP($K128,配件单价!$A:$D,4,0)</f>
        <v>13</v>
      </c>
      <c r="O128" s="41">
        <f>VLOOKUP(D128,配件单价!A:D,4,0)</f>
        <v>7</v>
      </c>
      <c r="P128" s="1">
        <f t="shared" si="4"/>
        <v>9</v>
      </c>
      <c r="Q128" s="41">
        <f>VLOOKUP($A128,配件单价!$G:$I,2,0)</f>
        <v>7.63888888888889</v>
      </c>
      <c r="R128" s="44">
        <f t="shared" si="5"/>
        <v>99.6388888888889</v>
      </c>
      <c r="S128" s="44">
        <v>101.768315166601</v>
      </c>
      <c r="T128" s="44">
        <v>133.00032215959</v>
      </c>
      <c r="U128" s="44">
        <v>19.4444444444444</v>
      </c>
      <c r="V128" s="44">
        <v>28.7698412698413</v>
      </c>
      <c r="W128" s="45">
        <v>16.8650793650794</v>
      </c>
      <c r="X128" s="45">
        <v>20.0396825396825</v>
      </c>
      <c r="Y128" s="45">
        <f>VLOOKUP(A128,配件单价!$L:$O,4,0)</f>
        <v>4</v>
      </c>
      <c r="Z128" s="45">
        <f>VLOOKUP(G128,配件单价!$Q:$U,5,0)</f>
        <v>113.17725</v>
      </c>
    </row>
    <row r="129" ht="15" spans="1:26">
      <c r="A129" s="1">
        <v>710</v>
      </c>
      <c r="B129" s="1">
        <v>209</v>
      </c>
      <c r="C129" s="1">
        <v>9</v>
      </c>
      <c r="D129" s="1" t="s">
        <v>31</v>
      </c>
      <c r="E129" s="1">
        <v>4</v>
      </c>
      <c r="F129" s="1">
        <v>3</v>
      </c>
      <c r="G129" s="1" t="str">
        <f t="shared" si="3"/>
        <v>4-3kW</v>
      </c>
      <c r="H129" s="1">
        <f>VLOOKUP(G129,辅助表!$B:$C,2,0)</f>
        <v>100</v>
      </c>
      <c r="I129" s="1">
        <f>VLOOKUP(H129,辅助表!$F:$G,2,0)</f>
        <v>28</v>
      </c>
      <c r="J129" s="1" t="s">
        <v>37</v>
      </c>
      <c r="K129" s="1" t="s">
        <v>35</v>
      </c>
      <c r="M129" s="41">
        <f>VLOOKUP($J129,配件单价!$A:$D,4,0)</f>
        <v>8</v>
      </c>
      <c r="N129" s="41">
        <f>VLOOKUP($K129,配件单价!$A:$D,4,0)</f>
        <v>13</v>
      </c>
      <c r="O129" s="41">
        <f>VLOOKUP(D129,配件单价!A:D,4,0)</f>
        <v>7</v>
      </c>
      <c r="P129" s="1">
        <f t="shared" si="4"/>
        <v>9</v>
      </c>
      <c r="Q129" s="41">
        <f>VLOOKUP($A129,配件单价!$G:$I,2,0)</f>
        <v>7.63888888888889</v>
      </c>
      <c r="R129" s="44">
        <f t="shared" si="5"/>
        <v>99.6388888888889</v>
      </c>
      <c r="S129" s="44">
        <v>101.768315166601</v>
      </c>
      <c r="T129" s="44">
        <v>133.00032215959</v>
      </c>
      <c r="U129" s="44">
        <v>19.4444444444444</v>
      </c>
      <c r="V129" s="44">
        <v>28.7698412698413</v>
      </c>
      <c r="W129" s="45">
        <v>16.8650793650794</v>
      </c>
      <c r="X129" s="45">
        <v>20.0396825396825</v>
      </c>
      <c r="Y129" s="45">
        <f>VLOOKUP(A129,配件单价!$L:$O,4,0)</f>
        <v>4</v>
      </c>
      <c r="Z129" s="45">
        <f>VLOOKUP(G129,配件单价!$Q:$U,5,0)</f>
        <v>128.779875</v>
      </c>
    </row>
    <row r="130" ht="15" spans="1:26">
      <c r="A130" s="1">
        <v>710</v>
      </c>
      <c r="B130" s="1">
        <v>209</v>
      </c>
      <c r="C130" s="1">
        <v>9</v>
      </c>
      <c r="D130" s="1" t="s">
        <v>31</v>
      </c>
      <c r="E130" s="1">
        <v>4</v>
      </c>
      <c r="F130" s="1">
        <v>4</v>
      </c>
      <c r="G130" s="1" t="str">
        <f t="shared" si="3"/>
        <v>4-4kW</v>
      </c>
      <c r="H130" s="1">
        <f>VLOOKUP(G130,辅助表!$B:$C,2,0)</f>
        <v>112</v>
      </c>
      <c r="I130" s="1">
        <f>VLOOKUP(H130,辅助表!$F:$G,2,0)</f>
        <v>28</v>
      </c>
      <c r="J130" s="1" t="s">
        <v>37</v>
      </c>
      <c r="K130" s="1" t="s">
        <v>35</v>
      </c>
      <c r="M130" s="41">
        <f>VLOOKUP($J130,配件单价!$A:$D,4,0)</f>
        <v>8</v>
      </c>
      <c r="N130" s="41">
        <f>VLOOKUP($K130,配件单价!$A:$D,4,0)</f>
        <v>13</v>
      </c>
      <c r="O130" s="41">
        <f>VLOOKUP(D130,配件单价!A:D,4,0)</f>
        <v>7</v>
      </c>
      <c r="P130" s="1">
        <f t="shared" si="4"/>
        <v>9</v>
      </c>
      <c r="Q130" s="41">
        <f>VLOOKUP($A130,配件单价!$G:$I,2,0)</f>
        <v>7.63888888888889</v>
      </c>
      <c r="R130" s="44">
        <f t="shared" si="5"/>
        <v>99.6388888888889</v>
      </c>
      <c r="S130" s="44">
        <v>110.546885694378</v>
      </c>
      <c r="T130" s="44">
        <v>145.506021965145</v>
      </c>
      <c r="U130" s="44">
        <v>19.4444444444444</v>
      </c>
      <c r="V130" s="44">
        <v>28.7698412698413</v>
      </c>
      <c r="W130" s="45">
        <v>16.8650793650794</v>
      </c>
      <c r="X130" s="45">
        <v>20.0396825396825</v>
      </c>
      <c r="Y130" s="45">
        <f>VLOOKUP(A130,配件单价!$L:$O,4,0)</f>
        <v>4</v>
      </c>
      <c r="Z130" s="45">
        <f>VLOOKUP(G130,配件单价!$Q:$U,5,0)</f>
        <v>159.519375</v>
      </c>
    </row>
    <row r="131" ht="15" spans="1:26">
      <c r="A131" s="1">
        <v>710</v>
      </c>
      <c r="B131" s="1">
        <v>209</v>
      </c>
      <c r="C131" s="1">
        <v>9</v>
      </c>
      <c r="D131" s="1" t="s">
        <v>31</v>
      </c>
      <c r="E131" s="1">
        <v>4</v>
      </c>
      <c r="F131" s="1">
        <v>5.5</v>
      </c>
      <c r="G131" s="1" t="str">
        <f t="shared" si="3"/>
        <v>4-5.5kW</v>
      </c>
      <c r="H131" s="1">
        <f>VLOOKUP(G131,辅助表!$B:$C,2,0)</f>
        <v>132</v>
      </c>
      <c r="I131" s="1">
        <f>VLOOKUP(H131,辅助表!$F:$G,2,0)</f>
        <v>38</v>
      </c>
      <c r="J131" s="1" t="s">
        <v>37</v>
      </c>
      <c r="K131" s="1" t="s">
        <v>36</v>
      </c>
      <c r="M131" s="41">
        <f>VLOOKUP($J131,配件单价!$A:$D,4,0)</f>
        <v>8</v>
      </c>
      <c r="N131" s="41">
        <f>VLOOKUP($K131,配件单价!$A:$D,4,0)</f>
        <v>14</v>
      </c>
      <c r="O131" s="41">
        <f>VLOOKUP(D131,配件单价!A:D,4,0)</f>
        <v>7</v>
      </c>
      <c r="P131" s="1">
        <f t="shared" si="4"/>
        <v>9</v>
      </c>
      <c r="Q131" s="41">
        <f>VLOOKUP($A131,配件单价!$G:$I,2,0)</f>
        <v>7.63888888888889</v>
      </c>
      <c r="R131" s="44">
        <f t="shared" si="5"/>
        <v>100.638888888889</v>
      </c>
      <c r="S131" s="44">
        <v>110.546885694378</v>
      </c>
      <c r="T131" s="44">
        <v>145.506021965145</v>
      </c>
      <c r="U131" s="44">
        <v>19.4444444444444</v>
      </c>
      <c r="V131" s="44">
        <v>28.7698412698413</v>
      </c>
      <c r="W131" s="45">
        <v>16.8650793650794</v>
      </c>
      <c r="X131" s="45">
        <v>20.0396825396825</v>
      </c>
      <c r="Y131" s="45">
        <f>VLOOKUP(A131,配件单价!$L:$O,4,0)</f>
        <v>4</v>
      </c>
      <c r="Z131" s="45">
        <f>VLOOKUP(G131,配件单价!$Q:$U,5,0)</f>
        <v>209.354625</v>
      </c>
    </row>
    <row r="132" ht="15" spans="1:26">
      <c r="A132" s="1">
        <v>710</v>
      </c>
      <c r="B132" s="1">
        <v>209</v>
      </c>
      <c r="C132" s="1">
        <v>9</v>
      </c>
      <c r="D132" s="1" t="s">
        <v>31</v>
      </c>
      <c r="E132" s="1">
        <v>6</v>
      </c>
      <c r="F132" s="1">
        <v>0.75</v>
      </c>
      <c r="G132" s="1" t="str">
        <f t="shared" si="3"/>
        <v>6-0.75kW</v>
      </c>
      <c r="H132" s="1">
        <f>VLOOKUP(G132,辅助表!$B:$C,2,0)</f>
        <v>90</v>
      </c>
      <c r="I132" s="1">
        <f>VLOOKUP(H132,辅助表!$F:$G,2,0)</f>
        <v>24</v>
      </c>
      <c r="J132" s="1" t="s">
        <v>37</v>
      </c>
      <c r="K132" s="1" t="s">
        <v>34</v>
      </c>
      <c r="M132" s="41">
        <f>VLOOKUP($J132,配件单价!$A:$D,4,0)</f>
        <v>8</v>
      </c>
      <c r="N132" s="41">
        <f>VLOOKUP($K132,配件单价!$A:$D,4,0)</f>
        <v>12</v>
      </c>
      <c r="O132" s="41">
        <f>VLOOKUP(D132,配件单价!A:D,4,0)</f>
        <v>7</v>
      </c>
      <c r="P132" s="1">
        <f t="shared" si="4"/>
        <v>9</v>
      </c>
      <c r="Q132" s="41">
        <f>VLOOKUP($A132,配件单价!$G:$I,2,0)</f>
        <v>7.63888888888889</v>
      </c>
      <c r="R132" s="44">
        <f t="shared" si="5"/>
        <v>98.6388888888889</v>
      </c>
      <c r="S132" s="44">
        <v>101.768315166601</v>
      </c>
      <c r="T132" s="44">
        <v>133.00032215959</v>
      </c>
      <c r="U132" s="44">
        <v>19.4444444444444</v>
      </c>
      <c r="V132" s="44">
        <v>28.7698412698413</v>
      </c>
      <c r="W132" s="45">
        <v>16.8650793650794</v>
      </c>
      <c r="X132" s="45">
        <v>20.0396825396825</v>
      </c>
      <c r="Y132" s="45">
        <f>VLOOKUP(A132,配件单价!$L:$O,4,0)</f>
        <v>4</v>
      </c>
      <c r="Z132" s="45">
        <f>VLOOKUP(G132,配件单价!$Q:$U,5,0)</f>
        <v>80.341875</v>
      </c>
    </row>
    <row r="133" ht="15" spans="1:26">
      <c r="A133" s="1">
        <v>710</v>
      </c>
      <c r="B133" s="1">
        <v>209</v>
      </c>
      <c r="C133" s="1">
        <v>9</v>
      </c>
      <c r="D133" s="1" t="s">
        <v>31</v>
      </c>
      <c r="E133" s="1">
        <v>6</v>
      </c>
      <c r="F133" s="1">
        <v>1.1</v>
      </c>
      <c r="G133" s="1" t="str">
        <f t="shared" ref="G133:G196" si="6">E133&amp;"-"&amp;F133&amp;"kW"</f>
        <v>6-1.1kW</v>
      </c>
      <c r="H133" s="1">
        <f>VLOOKUP(G133,辅助表!$B:$C,2,0)</f>
        <v>90</v>
      </c>
      <c r="I133" s="1">
        <f>VLOOKUP(H133,辅助表!$F:$G,2,0)</f>
        <v>24</v>
      </c>
      <c r="J133" s="1" t="s">
        <v>37</v>
      </c>
      <c r="K133" s="1" t="s">
        <v>34</v>
      </c>
      <c r="M133" s="41">
        <f>VLOOKUP($J133,配件单价!$A:$D,4,0)</f>
        <v>8</v>
      </c>
      <c r="N133" s="41">
        <f>VLOOKUP($K133,配件单价!$A:$D,4,0)</f>
        <v>12</v>
      </c>
      <c r="O133" s="41">
        <f>VLOOKUP(D133,配件单价!A:D,4,0)</f>
        <v>7</v>
      </c>
      <c r="P133" s="1">
        <f t="shared" ref="P133:P196" si="7">C133</f>
        <v>9</v>
      </c>
      <c r="Q133" s="41">
        <f>VLOOKUP($A133,配件单价!$G:$I,2,0)</f>
        <v>7.63888888888889</v>
      </c>
      <c r="R133" s="44">
        <f t="shared" ref="R133:R196" si="8">M133*2+N133+O133*P133+Q133</f>
        <v>98.6388888888889</v>
      </c>
      <c r="S133" s="44">
        <v>101.768315166601</v>
      </c>
      <c r="T133" s="44">
        <v>133.00032215959</v>
      </c>
      <c r="U133" s="44">
        <v>19.4444444444444</v>
      </c>
      <c r="V133" s="44">
        <v>28.7698412698413</v>
      </c>
      <c r="W133" s="45">
        <v>16.8650793650794</v>
      </c>
      <c r="X133" s="45">
        <v>20.0396825396825</v>
      </c>
      <c r="Y133" s="45">
        <f>VLOOKUP(A133,配件单价!$L:$O,4,0)</f>
        <v>4</v>
      </c>
      <c r="Z133" s="45">
        <f>VLOOKUP(G133,配件单价!$Q:$U,5,0)</f>
        <v>92.451375</v>
      </c>
    </row>
    <row r="134" ht="15" spans="1:26">
      <c r="A134" s="1">
        <v>710</v>
      </c>
      <c r="B134" s="1">
        <v>209</v>
      </c>
      <c r="C134" s="1">
        <v>9</v>
      </c>
      <c r="D134" s="1" t="s">
        <v>31</v>
      </c>
      <c r="E134" s="1">
        <v>6</v>
      </c>
      <c r="F134" s="1">
        <v>1.5</v>
      </c>
      <c r="G134" s="1" t="str">
        <f t="shared" si="6"/>
        <v>6-1.5kW</v>
      </c>
      <c r="H134" s="1">
        <f>VLOOKUP(G134,辅助表!$B:$C,2,0)</f>
        <v>100</v>
      </c>
      <c r="I134" s="1">
        <f>VLOOKUP(H134,辅助表!$F:$G,2,0)</f>
        <v>28</v>
      </c>
      <c r="J134" s="1" t="s">
        <v>37</v>
      </c>
      <c r="K134" s="1" t="s">
        <v>35</v>
      </c>
      <c r="M134" s="41">
        <f>VLOOKUP($J134,配件单价!$A:$D,4,0)</f>
        <v>8</v>
      </c>
      <c r="N134" s="41">
        <f>VLOOKUP($K134,配件单价!$A:$D,4,0)</f>
        <v>13</v>
      </c>
      <c r="O134" s="41">
        <f>VLOOKUP(D134,配件单价!A:D,4,0)</f>
        <v>7</v>
      </c>
      <c r="P134" s="1">
        <f t="shared" si="7"/>
        <v>9</v>
      </c>
      <c r="Q134" s="41">
        <f>VLOOKUP($A134,配件单价!$G:$I,2,0)</f>
        <v>7.63888888888889</v>
      </c>
      <c r="R134" s="44">
        <f t="shared" si="8"/>
        <v>99.6388888888889</v>
      </c>
      <c r="S134" s="44">
        <v>101.768315166601</v>
      </c>
      <c r="T134" s="44">
        <v>133.00032215959</v>
      </c>
      <c r="U134" s="44">
        <v>19.4444444444444</v>
      </c>
      <c r="V134" s="44">
        <v>28.7698412698413</v>
      </c>
      <c r="W134" s="45">
        <v>16.8650793650794</v>
      </c>
      <c r="X134" s="45">
        <v>20.0396825396825</v>
      </c>
      <c r="Y134" s="45">
        <f>VLOOKUP(A134,配件单价!$L:$O,4,0)</f>
        <v>4</v>
      </c>
      <c r="Z134" s="45">
        <f>VLOOKUP(G134,配件单价!$Q:$U,5,0)</f>
        <v>112.7115</v>
      </c>
    </row>
    <row r="135" ht="15" spans="1:26">
      <c r="A135" s="1">
        <v>710</v>
      </c>
      <c r="B135" s="1">
        <v>209</v>
      </c>
      <c r="C135" s="1">
        <v>9</v>
      </c>
      <c r="D135" s="1" t="s">
        <v>31</v>
      </c>
      <c r="E135" s="1">
        <v>6</v>
      </c>
      <c r="F135" s="1">
        <v>2.2</v>
      </c>
      <c r="G135" s="1" t="str">
        <f t="shared" si="6"/>
        <v>6-2.2kW</v>
      </c>
      <c r="H135" s="1">
        <f>VLOOKUP(G135,辅助表!$B:$C,2,0)</f>
        <v>112</v>
      </c>
      <c r="I135" s="1">
        <f>VLOOKUP(H135,辅助表!$F:$G,2,0)</f>
        <v>28</v>
      </c>
      <c r="J135" s="1" t="s">
        <v>37</v>
      </c>
      <c r="K135" s="1" t="s">
        <v>35</v>
      </c>
      <c r="M135" s="41">
        <f>VLOOKUP($J135,配件单价!$A:$D,4,0)</f>
        <v>8</v>
      </c>
      <c r="N135" s="41">
        <f>VLOOKUP($K135,配件单价!$A:$D,4,0)</f>
        <v>13</v>
      </c>
      <c r="O135" s="41">
        <f>VLOOKUP(D135,配件单价!A:D,4,0)</f>
        <v>7</v>
      </c>
      <c r="P135" s="1">
        <f t="shared" si="7"/>
        <v>9</v>
      </c>
      <c r="Q135" s="41">
        <f>VLOOKUP($A135,配件单价!$G:$I,2,0)</f>
        <v>7.63888888888889</v>
      </c>
      <c r="R135" s="44">
        <f t="shared" si="8"/>
        <v>99.6388888888889</v>
      </c>
      <c r="S135" s="44">
        <v>110.546885694378</v>
      </c>
      <c r="T135" s="44">
        <v>145.506021965145</v>
      </c>
      <c r="U135" s="44">
        <v>19.4444444444444</v>
      </c>
      <c r="V135" s="44">
        <v>28.7698412698413</v>
      </c>
      <c r="W135" s="45">
        <v>16.8650793650794</v>
      </c>
      <c r="X135" s="45">
        <v>20.0396825396825</v>
      </c>
      <c r="Y135" s="45">
        <f>VLOOKUP(A135,配件单价!$L:$O,4,0)</f>
        <v>4</v>
      </c>
      <c r="Z135" s="45">
        <f>VLOOKUP(G135,配件单价!$Q:$U,5,0)</f>
        <v>149.738625</v>
      </c>
    </row>
    <row r="136" ht="15" spans="1:26">
      <c r="A136" s="1">
        <v>800</v>
      </c>
      <c r="B136" s="1">
        <v>191</v>
      </c>
      <c r="C136" s="1">
        <v>6</v>
      </c>
      <c r="D136" s="1" t="s">
        <v>31</v>
      </c>
      <c r="E136" s="1">
        <v>4</v>
      </c>
      <c r="F136" s="1">
        <v>2.2</v>
      </c>
      <c r="G136" s="1" t="str">
        <f t="shared" si="6"/>
        <v>4-2.2kW</v>
      </c>
      <c r="H136" s="1">
        <f>VLOOKUP(G136,辅助表!$B:$C,2,0)</f>
        <v>100</v>
      </c>
      <c r="I136" s="1">
        <f>VLOOKUP(H136,辅助表!$F:$G,2,0)</f>
        <v>28</v>
      </c>
      <c r="J136" s="1" t="s">
        <v>32</v>
      </c>
      <c r="K136" s="1" t="s">
        <v>35</v>
      </c>
      <c r="M136" s="41">
        <f>VLOOKUP($J136,配件单价!$A:$D,4,0)</f>
        <v>7</v>
      </c>
      <c r="N136" s="41">
        <f>VLOOKUP($K136,配件单价!$A:$D,4,0)</f>
        <v>13</v>
      </c>
      <c r="O136" s="41">
        <f>VLOOKUP(D136,配件单价!A:D,4,0)</f>
        <v>7</v>
      </c>
      <c r="P136" s="1">
        <f t="shared" si="7"/>
        <v>6</v>
      </c>
      <c r="Q136" s="41">
        <f>VLOOKUP($A136,配件单价!$G:$I,2,0)</f>
        <v>8.33333333333333</v>
      </c>
      <c r="R136" s="44">
        <f t="shared" si="8"/>
        <v>77.3333333333333</v>
      </c>
      <c r="S136" s="44">
        <v>127.424167782011</v>
      </c>
      <c r="T136" s="44">
        <v>169.114430685714</v>
      </c>
      <c r="U136" s="44">
        <v>22.6190476190476</v>
      </c>
      <c r="V136" s="44">
        <v>33.531746031746</v>
      </c>
      <c r="W136" s="45">
        <v>18.452380952381</v>
      </c>
      <c r="X136" s="45">
        <v>22.0238095238095</v>
      </c>
      <c r="Y136" s="45">
        <f>VLOOKUP(A136,配件单价!$L:$O,4,0)</f>
        <v>5</v>
      </c>
      <c r="Z136" s="45">
        <f>VLOOKUP(G136,配件单价!$Q:$U,5,0)</f>
        <v>113.17725</v>
      </c>
    </row>
    <row r="137" ht="15" spans="1:26">
      <c r="A137" s="1">
        <v>800</v>
      </c>
      <c r="B137" s="1">
        <v>191</v>
      </c>
      <c r="C137" s="1">
        <v>6</v>
      </c>
      <c r="D137" s="1" t="s">
        <v>31</v>
      </c>
      <c r="E137" s="1">
        <v>4</v>
      </c>
      <c r="F137" s="1">
        <v>3</v>
      </c>
      <c r="G137" s="1" t="str">
        <f t="shared" si="6"/>
        <v>4-3kW</v>
      </c>
      <c r="H137" s="1">
        <f>VLOOKUP(G137,辅助表!$B:$C,2,0)</f>
        <v>100</v>
      </c>
      <c r="I137" s="1">
        <f>VLOOKUP(H137,辅助表!$F:$G,2,0)</f>
        <v>28</v>
      </c>
      <c r="J137" s="1" t="s">
        <v>32</v>
      </c>
      <c r="K137" s="1" t="s">
        <v>35</v>
      </c>
      <c r="M137" s="41">
        <f>VLOOKUP($J137,配件单价!$A:$D,4,0)</f>
        <v>7</v>
      </c>
      <c r="N137" s="41">
        <f>VLOOKUP($K137,配件单价!$A:$D,4,0)</f>
        <v>13</v>
      </c>
      <c r="O137" s="41">
        <f>VLOOKUP(D137,配件单价!A:D,4,0)</f>
        <v>7</v>
      </c>
      <c r="P137" s="1">
        <f t="shared" si="7"/>
        <v>6</v>
      </c>
      <c r="Q137" s="41">
        <f>VLOOKUP($A137,配件单价!$G:$I,2,0)</f>
        <v>8.33333333333333</v>
      </c>
      <c r="R137" s="44">
        <f t="shared" si="8"/>
        <v>77.3333333333333</v>
      </c>
      <c r="S137" s="44">
        <v>127.424167782011</v>
      </c>
      <c r="T137" s="44">
        <v>169.114430685714</v>
      </c>
      <c r="U137" s="44">
        <v>22.6190476190476</v>
      </c>
      <c r="V137" s="44">
        <v>33.531746031746</v>
      </c>
      <c r="W137" s="45">
        <v>18.452380952381</v>
      </c>
      <c r="X137" s="45">
        <v>22.0238095238095</v>
      </c>
      <c r="Y137" s="45">
        <f>VLOOKUP(A137,配件单价!$L:$O,4,0)</f>
        <v>5</v>
      </c>
      <c r="Z137" s="45">
        <f>VLOOKUP(G137,配件单价!$Q:$U,5,0)</f>
        <v>128.779875</v>
      </c>
    </row>
    <row r="138" ht="15" spans="1:26">
      <c r="A138" s="1">
        <v>800</v>
      </c>
      <c r="B138" s="1">
        <v>191</v>
      </c>
      <c r="C138" s="1">
        <v>6</v>
      </c>
      <c r="D138" s="1" t="s">
        <v>31</v>
      </c>
      <c r="E138" s="1">
        <v>4</v>
      </c>
      <c r="F138" s="1">
        <v>4</v>
      </c>
      <c r="G138" s="1" t="str">
        <f t="shared" si="6"/>
        <v>4-4kW</v>
      </c>
      <c r="H138" s="1">
        <f>VLOOKUP(G138,辅助表!$B:$C,2,0)</f>
        <v>112</v>
      </c>
      <c r="I138" s="1">
        <f>VLOOKUP(H138,辅助表!$F:$G,2,0)</f>
        <v>28</v>
      </c>
      <c r="J138" s="1" t="s">
        <v>32</v>
      </c>
      <c r="K138" s="1" t="s">
        <v>35</v>
      </c>
      <c r="M138" s="41">
        <f>VLOOKUP($J138,配件单价!$A:$D,4,0)</f>
        <v>7</v>
      </c>
      <c r="N138" s="41">
        <f>VLOOKUP($K138,配件单价!$A:$D,4,0)</f>
        <v>13</v>
      </c>
      <c r="O138" s="41">
        <f>VLOOKUP(D138,配件单价!A:D,4,0)</f>
        <v>7</v>
      </c>
      <c r="P138" s="1">
        <f t="shared" si="7"/>
        <v>6</v>
      </c>
      <c r="Q138" s="41">
        <f>VLOOKUP($A138,配件单价!$G:$I,2,0)</f>
        <v>8.33333333333333</v>
      </c>
      <c r="R138" s="44">
        <f t="shared" si="8"/>
        <v>77.3333333333333</v>
      </c>
      <c r="S138" s="44">
        <v>127.424167782011</v>
      </c>
      <c r="T138" s="44">
        <v>169.114430685714</v>
      </c>
      <c r="U138" s="44">
        <v>22.6190476190476</v>
      </c>
      <c r="V138" s="44">
        <v>33.531746031746</v>
      </c>
      <c r="W138" s="45">
        <v>18.452380952381</v>
      </c>
      <c r="X138" s="45">
        <v>22.0238095238095</v>
      </c>
      <c r="Y138" s="45">
        <f>VLOOKUP(A138,配件单价!$L:$O,4,0)</f>
        <v>5</v>
      </c>
      <c r="Z138" s="45">
        <f>VLOOKUP(G138,配件单价!$Q:$U,5,0)</f>
        <v>159.519375</v>
      </c>
    </row>
    <row r="139" ht="15" spans="1:26">
      <c r="A139" s="1">
        <v>800</v>
      </c>
      <c r="B139" s="1">
        <v>191</v>
      </c>
      <c r="C139" s="1">
        <v>6</v>
      </c>
      <c r="D139" s="1" t="s">
        <v>31</v>
      </c>
      <c r="E139" s="1">
        <v>4</v>
      </c>
      <c r="F139" s="1">
        <v>5.5</v>
      </c>
      <c r="G139" s="1" t="str">
        <f t="shared" si="6"/>
        <v>4-5.5kW</v>
      </c>
      <c r="H139" s="1">
        <f>VLOOKUP(G139,辅助表!$B:$C,2,0)</f>
        <v>132</v>
      </c>
      <c r="I139" s="1">
        <f>VLOOKUP(H139,辅助表!$F:$G,2,0)</f>
        <v>38</v>
      </c>
      <c r="J139" s="1" t="s">
        <v>32</v>
      </c>
      <c r="K139" s="1" t="s">
        <v>36</v>
      </c>
      <c r="M139" s="41">
        <f>VLOOKUP($J139,配件单价!$A:$D,4,0)</f>
        <v>7</v>
      </c>
      <c r="N139" s="41">
        <f>VLOOKUP($K139,配件单价!$A:$D,4,0)</f>
        <v>14</v>
      </c>
      <c r="O139" s="41">
        <f>VLOOKUP(D139,配件单价!A:D,4,0)</f>
        <v>7</v>
      </c>
      <c r="P139" s="1">
        <f t="shared" si="7"/>
        <v>6</v>
      </c>
      <c r="Q139" s="41">
        <f>VLOOKUP($A139,配件单价!$G:$I,2,0)</f>
        <v>8.33333333333333</v>
      </c>
      <c r="R139" s="44">
        <f t="shared" si="8"/>
        <v>78.3333333333333</v>
      </c>
      <c r="S139" s="44">
        <v>136.854214877249</v>
      </c>
      <c r="T139" s="44">
        <v>183.131865008466</v>
      </c>
      <c r="U139" s="44">
        <v>22.6190476190476</v>
      </c>
      <c r="V139" s="44">
        <v>33.531746031746</v>
      </c>
      <c r="W139" s="45">
        <v>18.452380952381</v>
      </c>
      <c r="X139" s="45">
        <v>22.0238095238095</v>
      </c>
      <c r="Y139" s="45">
        <f>VLOOKUP(A139,配件单价!$L:$O,4,0)</f>
        <v>5</v>
      </c>
      <c r="Z139" s="45">
        <f>VLOOKUP(G139,配件单价!$Q:$U,5,0)</f>
        <v>209.354625</v>
      </c>
    </row>
    <row r="140" ht="15" spans="1:26">
      <c r="A140" s="1">
        <v>800</v>
      </c>
      <c r="B140" s="1">
        <v>191</v>
      </c>
      <c r="C140" s="1">
        <v>6</v>
      </c>
      <c r="D140" s="1" t="s">
        <v>31</v>
      </c>
      <c r="E140" s="1">
        <v>4</v>
      </c>
      <c r="F140" s="1">
        <v>7.5</v>
      </c>
      <c r="G140" s="1" t="str">
        <f t="shared" si="6"/>
        <v>4-7.5kW</v>
      </c>
      <c r="H140" s="1">
        <f>VLOOKUP(G140,辅助表!$B:$C,2,0)</f>
        <v>132</v>
      </c>
      <c r="I140" s="1">
        <f>VLOOKUP(H140,辅助表!$F:$G,2,0)</f>
        <v>38</v>
      </c>
      <c r="J140" s="1" t="s">
        <v>32</v>
      </c>
      <c r="K140" s="1" t="s">
        <v>36</v>
      </c>
      <c r="M140" s="41">
        <f>VLOOKUP($J140,配件单价!$A:$D,4,0)</f>
        <v>7</v>
      </c>
      <c r="N140" s="41">
        <f>VLOOKUP($K140,配件单价!$A:$D,4,0)</f>
        <v>14</v>
      </c>
      <c r="O140" s="41">
        <f>VLOOKUP(D140,配件单价!A:D,4,0)</f>
        <v>7</v>
      </c>
      <c r="P140" s="1">
        <f t="shared" si="7"/>
        <v>6</v>
      </c>
      <c r="Q140" s="41">
        <f>VLOOKUP($A140,配件单价!$G:$I,2,0)</f>
        <v>8.33333333333333</v>
      </c>
      <c r="R140" s="44">
        <f t="shared" si="8"/>
        <v>78.3333333333333</v>
      </c>
      <c r="S140" s="44">
        <v>136.854214877249</v>
      </c>
      <c r="T140" s="44">
        <v>183.131865008466</v>
      </c>
      <c r="U140" s="44">
        <v>22.6190476190476</v>
      </c>
      <c r="V140" s="44">
        <v>33.531746031746</v>
      </c>
      <c r="W140" s="45">
        <v>18.452380952381</v>
      </c>
      <c r="X140" s="45">
        <v>22.0238095238095</v>
      </c>
      <c r="Y140" s="45">
        <f>VLOOKUP(A140,配件单价!$L:$O,4,0)</f>
        <v>5</v>
      </c>
      <c r="Z140" s="45">
        <f>VLOOKUP(G140,配件单价!$Q:$U,5,0)</f>
        <v>249.874875</v>
      </c>
    </row>
    <row r="141" ht="15" spans="1:26">
      <c r="A141" s="1">
        <v>800</v>
      </c>
      <c r="B141" s="1">
        <v>191</v>
      </c>
      <c r="C141" s="1">
        <v>6</v>
      </c>
      <c r="D141" s="1" t="s">
        <v>31</v>
      </c>
      <c r="E141" s="1">
        <v>6</v>
      </c>
      <c r="F141" s="1">
        <v>0.75</v>
      </c>
      <c r="G141" s="1" t="str">
        <f t="shared" si="6"/>
        <v>6-0.75kW</v>
      </c>
      <c r="H141" s="1">
        <f>VLOOKUP(G141,辅助表!$B:$C,2,0)</f>
        <v>90</v>
      </c>
      <c r="I141" s="1">
        <f>VLOOKUP(H141,辅助表!$F:$G,2,0)</f>
        <v>24</v>
      </c>
      <c r="J141" s="1" t="s">
        <v>32</v>
      </c>
      <c r="K141" s="1" t="s">
        <v>34</v>
      </c>
      <c r="M141" s="41">
        <f>VLOOKUP($J141,配件单价!$A:$D,4,0)</f>
        <v>7</v>
      </c>
      <c r="N141" s="41">
        <f>VLOOKUP($K141,配件单价!$A:$D,4,0)</f>
        <v>12</v>
      </c>
      <c r="O141" s="41">
        <f>VLOOKUP(D141,配件单价!A:D,4,0)</f>
        <v>7</v>
      </c>
      <c r="P141" s="1">
        <f t="shared" si="7"/>
        <v>6</v>
      </c>
      <c r="Q141" s="41">
        <f>VLOOKUP($A141,配件单价!$G:$I,2,0)</f>
        <v>8.33333333333333</v>
      </c>
      <c r="R141" s="44">
        <f t="shared" si="8"/>
        <v>76.3333333333333</v>
      </c>
      <c r="S141" s="44">
        <v>127.424167782011</v>
      </c>
      <c r="T141" s="44">
        <v>169.114430685714</v>
      </c>
      <c r="U141" s="44">
        <v>22.6190476190476</v>
      </c>
      <c r="V141" s="44">
        <v>33.531746031746</v>
      </c>
      <c r="W141" s="45">
        <v>18.452380952381</v>
      </c>
      <c r="X141" s="45">
        <v>22.0238095238095</v>
      </c>
      <c r="Y141" s="45">
        <f>VLOOKUP(A141,配件单价!$L:$O,4,0)</f>
        <v>5</v>
      </c>
      <c r="Z141" s="45">
        <f>VLOOKUP(G141,配件单价!$Q:$U,5,0)</f>
        <v>80.341875</v>
      </c>
    </row>
    <row r="142" ht="15" spans="1:26">
      <c r="A142" s="1">
        <v>800</v>
      </c>
      <c r="B142" s="1">
        <v>191</v>
      </c>
      <c r="C142" s="1">
        <v>6</v>
      </c>
      <c r="D142" s="1" t="s">
        <v>31</v>
      </c>
      <c r="E142" s="1">
        <v>6</v>
      </c>
      <c r="F142" s="1">
        <v>1.1</v>
      </c>
      <c r="G142" s="1" t="str">
        <f t="shared" si="6"/>
        <v>6-1.1kW</v>
      </c>
      <c r="H142" s="1">
        <f>VLOOKUP(G142,辅助表!$B:$C,2,0)</f>
        <v>90</v>
      </c>
      <c r="I142" s="1">
        <f>VLOOKUP(H142,辅助表!$F:$G,2,0)</f>
        <v>24</v>
      </c>
      <c r="J142" s="1" t="s">
        <v>32</v>
      </c>
      <c r="K142" s="1" t="s">
        <v>34</v>
      </c>
      <c r="M142" s="41">
        <f>VLOOKUP($J142,配件单价!$A:$D,4,0)</f>
        <v>7</v>
      </c>
      <c r="N142" s="41">
        <f>VLOOKUP($K142,配件单价!$A:$D,4,0)</f>
        <v>12</v>
      </c>
      <c r="O142" s="41">
        <f>VLOOKUP(D142,配件单价!A:D,4,0)</f>
        <v>7</v>
      </c>
      <c r="P142" s="1">
        <f t="shared" si="7"/>
        <v>6</v>
      </c>
      <c r="Q142" s="41">
        <f>VLOOKUP($A142,配件单价!$G:$I,2,0)</f>
        <v>8.33333333333333</v>
      </c>
      <c r="R142" s="44">
        <f t="shared" si="8"/>
        <v>76.3333333333333</v>
      </c>
      <c r="S142" s="44">
        <v>127.424167782011</v>
      </c>
      <c r="T142" s="44">
        <v>169.114430685714</v>
      </c>
      <c r="U142" s="44">
        <v>22.6190476190476</v>
      </c>
      <c r="V142" s="44">
        <v>33.531746031746</v>
      </c>
      <c r="W142" s="45">
        <v>18.452380952381</v>
      </c>
      <c r="X142" s="45">
        <v>22.0238095238095</v>
      </c>
      <c r="Y142" s="45">
        <f>VLOOKUP(A142,配件单价!$L:$O,4,0)</f>
        <v>5</v>
      </c>
      <c r="Z142" s="45">
        <f>VLOOKUP(G142,配件单价!$Q:$U,5,0)</f>
        <v>92.451375</v>
      </c>
    </row>
    <row r="143" ht="15" spans="1:26">
      <c r="A143" s="1">
        <v>800</v>
      </c>
      <c r="B143" s="1">
        <v>191</v>
      </c>
      <c r="C143" s="1">
        <v>6</v>
      </c>
      <c r="D143" s="1" t="s">
        <v>31</v>
      </c>
      <c r="E143" s="1">
        <v>6</v>
      </c>
      <c r="F143" s="1">
        <v>1.5</v>
      </c>
      <c r="G143" s="1" t="str">
        <f t="shared" si="6"/>
        <v>6-1.5kW</v>
      </c>
      <c r="H143" s="1">
        <f>VLOOKUP(G143,辅助表!$B:$C,2,0)</f>
        <v>100</v>
      </c>
      <c r="I143" s="1">
        <f>VLOOKUP(H143,辅助表!$F:$G,2,0)</f>
        <v>28</v>
      </c>
      <c r="J143" s="1" t="s">
        <v>32</v>
      </c>
      <c r="K143" s="1" t="s">
        <v>35</v>
      </c>
      <c r="M143" s="41">
        <f>VLOOKUP($J143,配件单价!$A:$D,4,0)</f>
        <v>7</v>
      </c>
      <c r="N143" s="41">
        <f>VLOOKUP($K143,配件单价!$A:$D,4,0)</f>
        <v>13</v>
      </c>
      <c r="O143" s="41">
        <f>VLOOKUP(D143,配件单价!A:D,4,0)</f>
        <v>7</v>
      </c>
      <c r="P143" s="1">
        <f t="shared" si="7"/>
        <v>6</v>
      </c>
      <c r="Q143" s="41">
        <f>VLOOKUP($A143,配件单价!$G:$I,2,0)</f>
        <v>8.33333333333333</v>
      </c>
      <c r="R143" s="44">
        <f t="shared" si="8"/>
        <v>77.3333333333333</v>
      </c>
      <c r="S143" s="44">
        <v>127.424167782011</v>
      </c>
      <c r="T143" s="44">
        <v>169.114430685714</v>
      </c>
      <c r="U143" s="44">
        <v>22.6190476190476</v>
      </c>
      <c r="V143" s="44">
        <v>33.531746031746</v>
      </c>
      <c r="W143" s="45">
        <v>18.452380952381</v>
      </c>
      <c r="X143" s="45">
        <v>22.0238095238095</v>
      </c>
      <c r="Y143" s="45">
        <f>VLOOKUP(A143,配件单价!$L:$O,4,0)</f>
        <v>5</v>
      </c>
      <c r="Z143" s="45">
        <f>VLOOKUP(G143,配件单价!$Q:$U,5,0)</f>
        <v>112.7115</v>
      </c>
    </row>
    <row r="144" ht="15" spans="1:26">
      <c r="A144" s="1">
        <v>800</v>
      </c>
      <c r="B144" s="1">
        <v>191</v>
      </c>
      <c r="C144" s="1">
        <v>6</v>
      </c>
      <c r="D144" s="1" t="s">
        <v>31</v>
      </c>
      <c r="E144" s="1">
        <v>6</v>
      </c>
      <c r="F144" s="1">
        <v>2.2</v>
      </c>
      <c r="G144" s="1" t="str">
        <f t="shared" si="6"/>
        <v>6-2.2kW</v>
      </c>
      <c r="H144" s="1">
        <f>VLOOKUP(G144,辅助表!$B:$C,2,0)</f>
        <v>112</v>
      </c>
      <c r="I144" s="1">
        <f>VLOOKUP(H144,辅助表!$F:$G,2,0)</f>
        <v>28</v>
      </c>
      <c r="J144" s="1" t="s">
        <v>32</v>
      </c>
      <c r="K144" s="1" t="s">
        <v>35</v>
      </c>
      <c r="M144" s="41">
        <f>VLOOKUP($J144,配件单价!$A:$D,4,0)</f>
        <v>7</v>
      </c>
      <c r="N144" s="41">
        <f>VLOOKUP($K144,配件单价!$A:$D,4,0)</f>
        <v>13</v>
      </c>
      <c r="O144" s="41">
        <f>VLOOKUP(D144,配件单价!A:D,4,0)</f>
        <v>7</v>
      </c>
      <c r="P144" s="1">
        <f t="shared" si="7"/>
        <v>6</v>
      </c>
      <c r="Q144" s="41">
        <f>VLOOKUP($A144,配件单价!$G:$I,2,0)</f>
        <v>8.33333333333333</v>
      </c>
      <c r="R144" s="44">
        <f t="shared" si="8"/>
        <v>77.3333333333333</v>
      </c>
      <c r="S144" s="44">
        <v>127.424167782011</v>
      </c>
      <c r="T144" s="44">
        <v>169.114430685714</v>
      </c>
      <c r="U144" s="44">
        <v>22.6190476190476</v>
      </c>
      <c r="V144" s="44">
        <v>33.531746031746</v>
      </c>
      <c r="W144" s="45">
        <v>18.452380952381</v>
      </c>
      <c r="X144" s="45">
        <v>22.0238095238095</v>
      </c>
      <c r="Y144" s="45">
        <f>VLOOKUP(A144,配件单价!$L:$O,4,0)</f>
        <v>5</v>
      </c>
      <c r="Z144" s="45">
        <f>VLOOKUP(G144,配件单价!$Q:$U,5,0)</f>
        <v>149.738625</v>
      </c>
    </row>
    <row r="145" ht="15" spans="1:26">
      <c r="A145" s="1">
        <v>800</v>
      </c>
      <c r="B145" s="1">
        <v>209</v>
      </c>
      <c r="C145" s="1">
        <v>9</v>
      </c>
      <c r="D145" s="1" t="s">
        <v>31</v>
      </c>
      <c r="E145" s="1">
        <v>4</v>
      </c>
      <c r="F145" s="1">
        <v>3</v>
      </c>
      <c r="G145" s="1" t="str">
        <f t="shared" si="6"/>
        <v>4-3kW</v>
      </c>
      <c r="H145" s="1">
        <f>VLOOKUP(G145,辅助表!$B:$C,2,0)</f>
        <v>100</v>
      </c>
      <c r="I145" s="1">
        <f>VLOOKUP(H145,辅助表!$F:$G,2,0)</f>
        <v>28</v>
      </c>
      <c r="J145" s="1" t="s">
        <v>37</v>
      </c>
      <c r="K145" s="1" t="s">
        <v>35</v>
      </c>
      <c r="M145" s="41">
        <f>VLOOKUP($J145,配件单价!$A:$D,4,0)</f>
        <v>8</v>
      </c>
      <c r="N145" s="41">
        <f>VLOOKUP($K145,配件单价!$A:$D,4,0)</f>
        <v>13</v>
      </c>
      <c r="O145" s="41">
        <f>VLOOKUP(D145,配件单价!A:D,4,0)</f>
        <v>7</v>
      </c>
      <c r="P145" s="1">
        <f t="shared" si="7"/>
        <v>9</v>
      </c>
      <c r="Q145" s="41">
        <f>VLOOKUP($A145,配件单价!$G:$I,2,0)</f>
        <v>8.33333333333333</v>
      </c>
      <c r="R145" s="44">
        <f t="shared" si="8"/>
        <v>100.333333333333</v>
      </c>
      <c r="S145" s="44">
        <v>127.424167782011</v>
      </c>
      <c r="T145" s="44">
        <v>169.114430685714</v>
      </c>
      <c r="U145" s="44">
        <v>22.6190476190476</v>
      </c>
      <c r="V145" s="44">
        <v>33.531746031746</v>
      </c>
      <c r="W145" s="45">
        <v>18.452380952381</v>
      </c>
      <c r="X145" s="45">
        <v>22.0238095238095</v>
      </c>
      <c r="Y145" s="45">
        <f>VLOOKUP(A145,配件单价!$L:$O,4,0)</f>
        <v>5</v>
      </c>
      <c r="Z145" s="45">
        <f>VLOOKUP(G145,配件单价!$Q:$U,5,0)</f>
        <v>128.779875</v>
      </c>
    </row>
    <row r="146" ht="15" spans="1:26">
      <c r="A146" s="1">
        <v>800</v>
      </c>
      <c r="B146" s="1">
        <v>209</v>
      </c>
      <c r="C146" s="1">
        <v>9</v>
      </c>
      <c r="D146" s="1" t="s">
        <v>31</v>
      </c>
      <c r="E146" s="1">
        <v>4</v>
      </c>
      <c r="F146" s="1">
        <v>4</v>
      </c>
      <c r="G146" s="1" t="str">
        <f t="shared" si="6"/>
        <v>4-4kW</v>
      </c>
      <c r="H146" s="1">
        <f>VLOOKUP(G146,辅助表!$B:$C,2,0)</f>
        <v>112</v>
      </c>
      <c r="I146" s="1">
        <f>VLOOKUP(H146,辅助表!$F:$G,2,0)</f>
        <v>28</v>
      </c>
      <c r="J146" s="1" t="s">
        <v>37</v>
      </c>
      <c r="K146" s="1" t="s">
        <v>35</v>
      </c>
      <c r="M146" s="41">
        <f>VLOOKUP($J146,配件单价!$A:$D,4,0)</f>
        <v>8</v>
      </c>
      <c r="N146" s="41">
        <f>VLOOKUP($K146,配件单价!$A:$D,4,0)</f>
        <v>13</v>
      </c>
      <c r="O146" s="41">
        <f>VLOOKUP(D146,配件单价!A:D,4,0)</f>
        <v>7</v>
      </c>
      <c r="P146" s="1">
        <f t="shared" si="7"/>
        <v>9</v>
      </c>
      <c r="Q146" s="41">
        <f>VLOOKUP($A146,配件单价!$G:$I,2,0)</f>
        <v>8.33333333333333</v>
      </c>
      <c r="R146" s="44">
        <f t="shared" si="8"/>
        <v>100.333333333333</v>
      </c>
      <c r="S146" s="44">
        <v>127.424167782011</v>
      </c>
      <c r="T146" s="44">
        <v>169.114430685714</v>
      </c>
      <c r="U146" s="44">
        <v>22.6190476190476</v>
      </c>
      <c r="V146" s="44">
        <v>33.531746031746</v>
      </c>
      <c r="W146" s="45">
        <v>18.452380952381</v>
      </c>
      <c r="X146" s="45">
        <v>22.0238095238095</v>
      </c>
      <c r="Y146" s="45">
        <f>VLOOKUP(A146,配件单价!$L:$O,4,0)</f>
        <v>5</v>
      </c>
      <c r="Z146" s="45">
        <f>VLOOKUP(G146,配件单价!$Q:$U,5,0)</f>
        <v>159.519375</v>
      </c>
    </row>
    <row r="147" ht="15" spans="1:26">
      <c r="A147" s="1">
        <v>800</v>
      </c>
      <c r="B147" s="1">
        <v>209</v>
      </c>
      <c r="C147" s="1">
        <v>9</v>
      </c>
      <c r="D147" s="1" t="s">
        <v>31</v>
      </c>
      <c r="E147" s="1">
        <v>4</v>
      </c>
      <c r="F147" s="1">
        <v>5.5</v>
      </c>
      <c r="G147" s="1" t="str">
        <f t="shared" si="6"/>
        <v>4-5.5kW</v>
      </c>
      <c r="H147" s="1">
        <f>VLOOKUP(G147,辅助表!$B:$C,2,0)</f>
        <v>132</v>
      </c>
      <c r="I147" s="1">
        <f>VLOOKUP(H147,辅助表!$F:$G,2,0)</f>
        <v>38</v>
      </c>
      <c r="J147" s="1" t="s">
        <v>37</v>
      </c>
      <c r="K147" s="1" t="s">
        <v>36</v>
      </c>
      <c r="M147" s="41">
        <f>VLOOKUP($J147,配件单价!$A:$D,4,0)</f>
        <v>8</v>
      </c>
      <c r="N147" s="41">
        <f>VLOOKUP($K147,配件单价!$A:$D,4,0)</f>
        <v>14</v>
      </c>
      <c r="O147" s="41">
        <f>VLOOKUP(D147,配件单价!A:D,4,0)</f>
        <v>7</v>
      </c>
      <c r="P147" s="1">
        <f t="shared" si="7"/>
        <v>9</v>
      </c>
      <c r="Q147" s="41">
        <f>VLOOKUP($A147,配件单价!$G:$I,2,0)</f>
        <v>8.33333333333333</v>
      </c>
      <c r="R147" s="44">
        <f t="shared" si="8"/>
        <v>101.333333333333</v>
      </c>
      <c r="S147" s="44">
        <v>136.854214877249</v>
      </c>
      <c r="T147" s="44">
        <v>183.131865008466</v>
      </c>
      <c r="U147" s="44">
        <v>22.6190476190476</v>
      </c>
      <c r="V147" s="44">
        <v>33.531746031746</v>
      </c>
      <c r="W147" s="45">
        <v>18.452380952381</v>
      </c>
      <c r="X147" s="45">
        <v>22.0238095238095</v>
      </c>
      <c r="Y147" s="45">
        <f>VLOOKUP(A147,配件单价!$L:$O,4,0)</f>
        <v>5</v>
      </c>
      <c r="Z147" s="45">
        <f>VLOOKUP(G147,配件单价!$Q:$U,5,0)</f>
        <v>209.354625</v>
      </c>
    </row>
    <row r="148" ht="15" spans="1:26">
      <c r="A148" s="1">
        <v>800</v>
      </c>
      <c r="B148" s="1">
        <v>209</v>
      </c>
      <c r="C148" s="1">
        <v>9</v>
      </c>
      <c r="D148" s="1" t="s">
        <v>31</v>
      </c>
      <c r="E148" s="1">
        <v>4</v>
      </c>
      <c r="F148" s="1">
        <v>7.5</v>
      </c>
      <c r="G148" s="1" t="str">
        <f t="shared" si="6"/>
        <v>4-7.5kW</v>
      </c>
      <c r="H148" s="1">
        <f>VLOOKUP(G148,辅助表!$B:$C,2,0)</f>
        <v>132</v>
      </c>
      <c r="I148" s="1">
        <f>VLOOKUP(H148,辅助表!$F:$G,2,0)</f>
        <v>38</v>
      </c>
      <c r="J148" s="1" t="s">
        <v>37</v>
      </c>
      <c r="K148" s="1" t="s">
        <v>36</v>
      </c>
      <c r="M148" s="41">
        <f>VLOOKUP($J148,配件单价!$A:$D,4,0)</f>
        <v>8</v>
      </c>
      <c r="N148" s="41">
        <f>VLOOKUP($K148,配件单价!$A:$D,4,0)</f>
        <v>14</v>
      </c>
      <c r="O148" s="41">
        <f>VLOOKUP(D148,配件单价!A:D,4,0)</f>
        <v>7</v>
      </c>
      <c r="P148" s="1">
        <f t="shared" si="7"/>
        <v>9</v>
      </c>
      <c r="Q148" s="41">
        <f>VLOOKUP($A148,配件单价!$G:$I,2,0)</f>
        <v>8.33333333333333</v>
      </c>
      <c r="R148" s="44">
        <f t="shared" si="8"/>
        <v>101.333333333333</v>
      </c>
      <c r="S148" s="44">
        <v>136.854214877249</v>
      </c>
      <c r="T148" s="44">
        <v>183.131865008466</v>
      </c>
      <c r="U148" s="44">
        <v>22.6190476190476</v>
      </c>
      <c r="V148" s="44">
        <v>33.531746031746</v>
      </c>
      <c r="W148" s="45">
        <v>18.452380952381</v>
      </c>
      <c r="X148" s="45">
        <v>22.0238095238095</v>
      </c>
      <c r="Y148" s="45">
        <f>VLOOKUP(A148,配件单价!$L:$O,4,0)</f>
        <v>5</v>
      </c>
      <c r="Z148" s="45">
        <f>VLOOKUP(G148,配件单价!$Q:$U,5,0)</f>
        <v>249.874875</v>
      </c>
    </row>
    <row r="149" ht="15" spans="1:26">
      <c r="A149" s="1">
        <v>800</v>
      </c>
      <c r="B149" s="1">
        <v>209</v>
      </c>
      <c r="C149" s="1">
        <v>9</v>
      </c>
      <c r="D149" s="1" t="s">
        <v>31</v>
      </c>
      <c r="E149" s="1">
        <v>4</v>
      </c>
      <c r="F149" s="1">
        <v>11</v>
      </c>
      <c r="G149" s="1" t="str">
        <f t="shared" si="6"/>
        <v>4-11kW</v>
      </c>
      <c r="H149" s="1">
        <f>VLOOKUP(G149,辅助表!$B:$C,2,0)</f>
        <v>160</v>
      </c>
      <c r="I149" s="1">
        <f>VLOOKUP(H149,辅助表!$F:$G,2,0)</f>
        <v>42</v>
      </c>
      <c r="J149" s="1" t="s">
        <v>37</v>
      </c>
      <c r="K149" s="1" t="s">
        <v>38</v>
      </c>
      <c r="M149" s="41">
        <f>VLOOKUP($J149,配件单价!$A:$D,4,0)</f>
        <v>8</v>
      </c>
      <c r="N149" s="41">
        <f>VLOOKUP($K149,配件单价!$A:$D,4,0)</f>
        <v>23</v>
      </c>
      <c r="O149" s="41">
        <f>VLOOKUP(D149,配件单价!A:D,4,0)</f>
        <v>7</v>
      </c>
      <c r="P149" s="1">
        <f t="shared" si="7"/>
        <v>9</v>
      </c>
      <c r="Q149" s="41">
        <f>VLOOKUP($A149,配件单价!$G:$I,2,0)</f>
        <v>8.33333333333333</v>
      </c>
      <c r="R149" s="44">
        <f t="shared" si="8"/>
        <v>110.333333333333</v>
      </c>
      <c r="S149" s="44">
        <v>136.854214877249</v>
      </c>
      <c r="T149" s="44">
        <v>183.131865008466</v>
      </c>
      <c r="U149" s="44">
        <v>22.6190476190476</v>
      </c>
      <c r="V149" s="44">
        <v>33.531746031746</v>
      </c>
      <c r="W149" s="45">
        <v>18.452380952381</v>
      </c>
      <c r="X149" s="45">
        <v>22.0238095238095</v>
      </c>
      <c r="Y149" s="45">
        <f>VLOOKUP(A149,配件单价!$L:$O,4,0)</f>
        <v>5</v>
      </c>
      <c r="Z149" s="45">
        <f>VLOOKUP(G149,配件单价!$Q:$U,5,0)</f>
        <v>369.572625</v>
      </c>
    </row>
    <row r="150" ht="15" spans="1:26">
      <c r="A150" s="1">
        <v>800</v>
      </c>
      <c r="B150" s="1">
        <v>209</v>
      </c>
      <c r="C150" s="1">
        <v>9</v>
      </c>
      <c r="D150" s="1" t="s">
        <v>31</v>
      </c>
      <c r="E150" s="1">
        <v>6</v>
      </c>
      <c r="F150" s="1">
        <v>1.1</v>
      </c>
      <c r="G150" s="1" t="str">
        <f t="shared" si="6"/>
        <v>6-1.1kW</v>
      </c>
      <c r="H150" s="1">
        <f>VLOOKUP(G150,辅助表!$B:$C,2,0)</f>
        <v>90</v>
      </c>
      <c r="I150" s="1">
        <f>VLOOKUP(H150,辅助表!$F:$G,2,0)</f>
        <v>24</v>
      </c>
      <c r="J150" s="1" t="s">
        <v>37</v>
      </c>
      <c r="K150" s="1" t="s">
        <v>34</v>
      </c>
      <c r="M150" s="41">
        <f>VLOOKUP($J150,配件单价!$A:$D,4,0)</f>
        <v>8</v>
      </c>
      <c r="N150" s="41">
        <f>VLOOKUP($K150,配件单价!$A:$D,4,0)</f>
        <v>12</v>
      </c>
      <c r="O150" s="41">
        <f>VLOOKUP(D150,配件单价!A:D,4,0)</f>
        <v>7</v>
      </c>
      <c r="P150" s="1">
        <f t="shared" si="7"/>
        <v>9</v>
      </c>
      <c r="Q150" s="41">
        <f>VLOOKUP($A150,配件单价!$G:$I,2,0)</f>
        <v>8.33333333333333</v>
      </c>
      <c r="R150" s="44">
        <f t="shared" si="8"/>
        <v>99.3333333333333</v>
      </c>
      <c r="S150" s="44">
        <v>127.424167782011</v>
      </c>
      <c r="T150" s="44">
        <v>169.114430685714</v>
      </c>
      <c r="U150" s="44">
        <v>22.6190476190476</v>
      </c>
      <c r="V150" s="44">
        <v>33.531746031746</v>
      </c>
      <c r="W150" s="45">
        <v>18.452380952381</v>
      </c>
      <c r="X150" s="45">
        <v>22.0238095238095</v>
      </c>
      <c r="Y150" s="45">
        <f>VLOOKUP(A150,配件单价!$L:$O,4,0)</f>
        <v>5</v>
      </c>
      <c r="Z150" s="45">
        <f>VLOOKUP(G150,配件单价!$Q:$U,5,0)</f>
        <v>92.451375</v>
      </c>
    </row>
    <row r="151" ht="15" spans="1:26">
      <c r="A151" s="1">
        <v>800</v>
      </c>
      <c r="B151" s="1">
        <v>209</v>
      </c>
      <c r="C151" s="1">
        <v>9</v>
      </c>
      <c r="D151" s="1" t="s">
        <v>31</v>
      </c>
      <c r="E151" s="1">
        <v>6</v>
      </c>
      <c r="F151" s="1">
        <v>1.5</v>
      </c>
      <c r="G151" s="1" t="str">
        <f t="shared" si="6"/>
        <v>6-1.5kW</v>
      </c>
      <c r="H151" s="1">
        <f>VLOOKUP(G151,辅助表!$B:$C,2,0)</f>
        <v>100</v>
      </c>
      <c r="I151" s="1">
        <f>VLOOKUP(H151,辅助表!$F:$G,2,0)</f>
        <v>28</v>
      </c>
      <c r="J151" s="1" t="s">
        <v>37</v>
      </c>
      <c r="K151" s="1" t="s">
        <v>35</v>
      </c>
      <c r="M151" s="41">
        <f>VLOOKUP($J151,配件单价!$A:$D,4,0)</f>
        <v>8</v>
      </c>
      <c r="N151" s="41">
        <f>VLOOKUP($K151,配件单价!$A:$D,4,0)</f>
        <v>13</v>
      </c>
      <c r="O151" s="41">
        <f>VLOOKUP(D151,配件单价!A:D,4,0)</f>
        <v>7</v>
      </c>
      <c r="P151" s="1">
        <f t="shared" si="7"/>
        <v>9</v>
      </c>
      <c r="Q151" s="41">
        <f>VLOOKUP($A151,配件单价!$G:$I,2,0)</f>
        <v>8.33333333333333</v>
      </c>
      <c r="R151" s="44">
        <f t="shared" si="8"/>
        <v>100.333333333333</v>
      </c>
      <c r="S151" s="44">
        <v>127.424167782011</v>
      </c>
      <c r="T151" s="44">
        <v>169.114430685714</v>
      </c>
      <c r="U151" s="44">
        <v>22.6190476190476</v>
      </c>
      <c r="V151" s="44">
        <v>33.531746031746</v>
      </c>
      <c r="W151" s="45">
        <v>18.452380952381</v>
      </c>
      <c r="X151" s="45">
        <v>22.0238095238095</v>
      </c>
      <c r="Y151" s="45">
        <f>VLOOKUP(A151,配件单价!$L:$O,4,0)</f>
        <v>5</v>
      </c>
      <c r="Z151" s="45">
        <f>VLOOKUP(G151,配件单价!$Q:$U,5,0)</f>
        <v>112.7115</v>
      </c>
    </row>
    <row r="152" ht="15" spans="1:26">
      <c r="A152" s="1">
        <v>800</v>
      </c>
      <c r="B152" s="1">
        <v>209</v>
      </c>
      <c r="C152" s="1">
        <v>9</v>
      </c>
      <c r="D152" s="1" t="s">
        <v>31</v>
      </c>
      <c r="E152" s="1">
        <v>6</v>
      </c>
      <c r="F152" s="1">
        <v>2.2</v>
      </c>
      <c r="G152" s="1" t="str">
        <f t="shared" si="6"/>
        <v>6-2.2kW</v>
      </c>
      <c r="H152" s="1">
        <f>VLOOKUP(G152,辅助表!$B:$C,2,0)</f>
        <v>112</v>
      </c>
      <c r="I152" s="1">
        <f>VLOOKUP(H152,辅助表!$F:$G,2,0)</f>
        <v>28</v>
      </c>
      <c r="J152" s="1" t="s">
        <v>37</v>
      </c>
      <c r="K152" s="1" t="s">
        <v>35</v>
      </c>
      <c r="M152" s="41">
        <f>VLOOKUP($J152,配件单价!$A:$D,4,0)</f>
        <v>8</v>
      </c>
      <c r="N152" s="41">
        <f>VLOOKUP($K152,配件单价!$A:$D,4,0)</f>
        <v>13</v>
      </c>
      <c r="O152" s="41">
        <f>VLOOKUP(D152,配件单价!A:D,4,0)</f>
        <v>7</v>
      </c>
      <c r="P152" s="1">
        <f t="shared" si="7"/>
        <v>9</v>
      </c>
      <c r="Q152" s="41">
        <f>VLOOKUP($A152,配件单价!$G:$I,2,0)</f>
        <v>8.33333333333333</v>
      </c>
      <c r="R152" s="44">
        <f t="shared" si="8"/>
        <v>100.333333333333</v>
      </c>
      <c r="S152" s="44">
        <v>127.424167782011</v>
      </c>
      <c r="T152" s="44">
        <v>169.114430685714</v>
      </c>
      <c r="U152" s="44">
        <v>22.6190476190476</v>
      </c>
      <c r="V152" s="44">
        <v>33.531746031746</v>
      </c>
      <c r="W152" s="45">
        <v>18.452380952381</v>
      </c>
      <c r="X152" s="45">
        <v>22.0238095238095</v>
      </c>
      <c r="Y152" s="45">
        <f>VLOOKUP(A152,配件单价!$L:$O,4,0)</f>
        <v>5</v>
      </c>
      <c r="Z152" s="45">
        <f>VLOOKUP(G152,配件单价!$Q:$U,5,0)</f>
        <v>149.738625</v>
      </c>
    </row>
    <row r="153" ht="15" spans="1:26">
      <c r="A153" s="1">
        <v>800</v>
      </c>
      <c r="B153" s="1">
        <v>209</v>
      </c>
      <c r="C153" s="1">
        <v>9</v>
      </c>
      <c r="D153" s="1" t="s">
        <v>31</v>
      </c>
      <c r="E153" s="1">
        <v>6</v>
      </c>
      <c r="F153" s="1">
        <v>3</v>
      </c>
      <c r="G153" s="1" t="str">
        <f t="shared" si="6"/>
        <v>6-3kW</v>
      </c>
      <c r="H153" s="1">
        <f>VLOOKUP(G153,辅助表!$B:$C,2,0)</f>
        <v>132</v>
      </c>
      <c r="I153" s="1">
        <f>VLOOKUP(H153,辅助表!$F:$G,2,0)</f>
        <v>38</v>
      </c>
      <c r="J153" s="1" t="s">
        <v>37</v>
      </c>
      <c r="K153" s="1" t="s">
        <v>36</v>
      </c>
      <c r="M153" s="41">
        <f>VLOOKUP($J153,配件单价!$A:$D,4,0)</f>
        <v>8</v>
      </c>
      <c r="N153" s="41">
        <f>VLOOKUP($K153,配件单价!$A:$D,4,0)</f>
        <v>14</v>
      </c>
      <c r="O153" s="41">
        <f>VLOOKUP(D153,配件单价!A:D,4,0)</f>
        <v>7</v>
      </c>
      <c r="P153" s="1">
        <f t="shared" si="7"/>
        <v>9</v>
      </c>
      <c r="Q153" s="41">
        <f>VLOOKUP($A153,配件单价!$G:$I,2,0)</f>
        <v>8.33333333333333</v>
      </c>
      <c r="R153" s="44">
        <f t="shared" si="8"/>
        <v>101.333333333333</v>
      </c>
      <c r="S153" s="44">
        <v>136.854214877249</v>
      </c>
      <c r="T153" s="44">
        <v>183.131865008466</v>
      </c>
      <c r="U153" s="44">
        <v>22.6190476190476</v>
      </c>
      <c r="V153" s="44">
        <v>33.531746031746</v>
      </c>
      <c r="W153" s="45">
        <v>18.452380952381</v>
      </c>
      <c r="X153" s="45">
        <v>22.0238095238095</v>
      </c>
      <c r="Y153" s="45">
        <f>VLOOKUP(A153,配件单价!$L:$O,4,0)</f>
        <v>5</v>
      </c>
      <c r="Z153" s="45">
        <f>VLOOKUP(G153,配件单价!$Q:$U,5,0)</f>
        <v>196.779375</v>
      </c>
    </row>
    <row r="154" ht="15" spans="1:26">
      <c r="A154" s="1">
        <v>800</v>
      </c>
      <c r="B154" s="1">
        <v>290</v>
      </c>
      <c r="C154" s="1">
        <v>12</v>
      </c>
      <c r="D154" s="1" t="s">
        <v>31</v>
      </c>
      <c r="E154" s="1">
        <v>4</v>
      </c>
      <c r="F154" s="1">
        <v>4</v>
      </c>
      <c r="G154" s="1" t="str">
        <f t="shared" si="6"/>
        <v>4-4kW</v>
      </c>
      <c r="H154" s="1">
        <f>VLOOKUP(G154,辅助表!$B:$C,2,0)</f>
        <v>112</v>
      </c>
      <c r="I154" s="1">
        <f>VLOOKUP(H154,辅助表!$F:$G,2,0)</f>
        <v>28</v>
      </c>
      <c r="J154" s="1" t="s">
        <v>39</v>
      </c>
      <c r="K154" s="1" t="s">
        <v>35</v>
      </c>
      <c r="M154" s="41">
        <f>VLOOKUP($J154,配件单价!$A:$D,4,0)</f>
        <v>12</v>
      </c>
      <c r="N154" s="41">
        <f>VLOOKUP($K154,配件单价!$A:$D,4,0)</f>
        <v>13</v>
      </c>
      <c r="O154" s="41">
        <f>VLOOKUP(D154,配件单价!A:D,4,0)</f>
        <v>7</v>
      </c>
      <c r="P154" s="1">
        <f t="shared" si="7"/>
        <v>12</v>
      </c>
      <c r="Q154" s="41">
        <f>VLOOKUP($A154,配件单价!$G:$I,2,0)</f>
        <v>8.33333333333333</v>
      </c>
      <c r="R154" s="44">
        <f t="shared" si="8"/>
        <v>129.333333333333</v>
      </c>
      <c r="S154" s="44">
        <v>127.424167782011</v>
      </c>
      <c r="T154" s="44">
        <v>169.114430685714</v>
      </c>
      <c r="U154" s="44">
        <v>22.6190476190476</v>
      </c>
      <c r="V154" s="44">
        <v>33.531746031746</v>
      </c>
      <c r="W154" s="45">
        <v>18.452380952381</v>
      </c>
      <c r="X154" s="45">
        <v>22.0238095238095</v>
      </c>
      <c r="Y154" s="45">
        <f>VLOOKUP(A154,配件单价!$L:$O,4,0)</f>
        <v>5</v>
      </c>
      <c r="Z154" s="45">
        <f>VLOOKUP(G154,配件单价!$Q:$U,5,0)</f>
        <v>159.519375</v>
      </c>
    </row>
    <row r="155" ht="15" spans="1:26">
      <c r="A155" s="1">
        <v>800</v>
      </c>
      <c r="B155" s="1">
        <v>290</v>
      </c>
      <c r="C155" s="1">
        <v>12</v>
      </c>
      <c r="D155" s="1" t="s">
        <v>31</v>
      </c>
      <c r="E155" s="1">
        <v>4</v>
      </c>
      <c r="F155" s="1">
        <v>5.5</v>
      </c>
      <c r="G155" s="1" t="str">
        <f t="shared" si="6"/>
        <v>4-5.5kW</v>
      </c>
      <c r="H155" s="1">
        <f>VLOOKUP(G155,辅助表!$B:$C,2,0)</f>
        <v>132</v>
      </c>
      <c r="I155" s="1">
        <f>VLOOKUP(H155,辅助表!$F:$G,2,0)</f>
        <v>38</v>
      </c>
      <c r="J155" s="1" t="s">
        <v>39</v>
      </c>
      <c r="K155" s="1" t="s">
        <v>36</v>
      </c>
      <c r="M155" s="41">
        <f>VLOOKUP($J155,配件单价!$A:$D,4,0)</f>
        <v>12</v>
      </c>
      <c r="N155" s="41">
        <f>VLOOKUP($K155,配件单价!$A:$D,4,0)</f>
        <v>14</v>
      </c>
      <c r="O155" s="41">
        <f>VLOOKUP(D155,配件单价!A:D,4,0)</f>
        <v>7</v>
      </c>
      <c r="P155" s="1">
        <f t="shared" si="7"/>
        <v>12</v>
      </c>
      <c r="Q155" s="41">
        <f>VLOOKUP($A155,配件单价!$G:$I,2,0)</f>
        <v>8.33333333333333</v>
      </c>
      <c r="R155" s="44">
        <f t="shared" si="8"/>
        <v>130.333333333333</v>
      </c>
      <c r="S155" s="44">
        <v>136.854214877249</v>
      </c>
      <c r="T155" s="44">
        <v>183.131865008466</v>
      </c>
      <c r="U155" s="44">
        <v>22.6190476190476</v>
      </c>
      <c r="V155" s="44">
        <v>33.531746031746</v>
      </c>
      <c r="W155" s="45">
        <v>18.452380952381</v>
      </c>
      <c r="X155" s="45">
        <v>22.0238095238095</v>
      </c>
      <c r="Y155" s="45">
        <f>VLOOKUP(A155,配件单价!$L:$O,4,0)</f>
        <v>5</v>
      </c>
      <c r="Z155" s="45">
        <f>VLOOKUP(G155,配件单价!$Q:$U,5,0)</f>
        <v>209.354625</v>
      </c>
    </row>
    <row r="156" ht="15" spans="1:26">
      <c r="A156" s="1">
        <v>800</v>
      </c>
      <c r="B156" s="1">
        <v>290</v>
      </c>
      <c r="C156" s="1">
        <v>12</v>
      </c>
      <c r="D156" s="1" t="s">
        <v>31</v>
      </c>
      <c r="E156" s="1">
        <v>4</v>
      </c>
      <c r="F156" s="1">
        <v>7.5</v>
      </c>
      <c r="G156" s="1" t="str">
        <f t="shared" si="6"/>
        <v>4-7.5kW</v>
      </c>
      <c r="H156" s="1">
        <f>VLOOKUP(G156,辅助表!$B:$C,2,0)</f>
        <v>132</v>
      </c>
      <c r="I156" s="1">
        <f>VLOOKUP(H156,辅助表!$F:$G,2,0)</f>
        <v>38</v>
      </c>
      <c r="J156" s="1" t="s">
        <v>39</v>
      </c>
      <c r="K156" s="1" t="s">
        <v>36</v>
      </c>
      <c r="M156" s="41">
        <f>VLOOKUP($J156,配件单价!$A:$D,4,0)</f>
        <v>12</v>
      </c>
      <c r="N156" s="41">
        <f>VLOOKUP($K156,配件单价!$A:$D,4,0)</f>
        <v>14</v>
      </c>
      <c r="O156" s="41">
        <f>VLOOKUP(D156,配件单价!A:D,4,0)</f>
        <v>7</v>
      </c>
      <c r="P156" s="1">
        <f t="shared" si="7"/>
        <v>12</v>
      </c>
      <c r="Q156" s="41">
        <f>VLOOKUP($A156,配件单价!$G:$I,2,0)</f>
        <v>8.33333333333333</v>
      </c>
      <c r="R156" s="44">
        <f t="shared" si="8"/>
        <v>130.333333333333</v>
      </c>
      <c r="S156" s="44">
        <v>136.854214877249</v>
      </c>
      <c r="T156" s="44">
        <v>183.131865008466</v>
      </c>
      <c r="U156" s="44">
        <v>22.6190476190476</v>
      </c>
      <c r="V156" s="44">
        <v>33.531746031746</v>
      </c>
      <c r="W156" s="45">
        <v>18.452380952381</v>
      </c>
      <c r="X156" s="45">
        <v>22.0238095238095</v>
      </c>
      <c r="Y156" s="45">
        <f>VLOOKUP(A156,配件单价!$L:$O,4,0)</f>
        <v>5</v>
      </c>
      <c r="Z156" s="45">
        <f>VLOOKUP(G156,配件单价!$Q:$U,5,0)</f>
        <v>249.874875</v>
      </c>
    </row>
    <row r="157" ht="15" spans="1:26">
      <c r="A157" s="1">
        <v>800</v>
      </c>
      <c r="B157" s="1">
        <v>290</v>
      </c>
      <c r="C157" s="1">
        <v>12</v>
      </c>
      <c r="D157" s="1" t="s">
        <v>31</v>
      </c>
      <c r="E157" s="1">
        <v>4</v>
      </c>
      <c r="F157" s="1">
        <v>11</v>
      </c>
      <c r="G157" s="1" t="str">
        <f t="shared" si="6"/>
        <v>4-11kW</v>
      </c>
      <c r="H157" s="1">
        <f>VLOOKUP(G157,辅助表!$B:$C,2,0)</f>
        <v>160</v>
      </c>
      <c r="I157" s="1">
        <f>VLOOKUP(H157,辅助表!$F:$G,2,0)</f>
        <v>42</v>
      </c>
      <c r="J157" s="1" t="s">
        <v>39</v>
      </c>
      <c r="K157" s="1" t="s">
        <v>38</v>
      </c>
      <c r="M157" s="41">
        <f>VLOOKUP($J157,配件单价!$A:$D,4,0)</f>
        <v>12</v>
      </c>
      <c r="N157" s="41">
        <f>VLOOKUP($K157,配件单价!$A:$D,4,0)</f>
        <v>23</v>
      </c>
      <c r="O157" s="41">
        <f>VLOOKUP(D157,配件单价!A:D,4,0)</f>
        <v>7</v>
      </c>
      <c r="P157" s="1">
        <f t="shared" si="7"/>
        <v>12</v>
      </c>
      <c r="Q157" s="41">
        <f>VLOOKUP($A157,配件单价!$G:$I,2,0)</f>
        <v>8.33333333333333</v>
      </c>
      <c r="R157" s="44">
        <f t="shared" si="8"/>
        <v>139.333333333333</v>
      </c>
      <c r="S157" s="44">
        <v>136.854214877249</v>
      </c>
      <c r="T157" s="44">
        <v>183.131865008466</v>
      </c>
      <c r="U157" s="44">
        <v>22.6190476190476</v>
      </c>
      <c r="V157" s="44">
        <v>33.531746031746</v>
      </c>
      <c r="W157" s="45">
        <v>18.452380952381</v>
      </c>
      <c r="X157" s="45">
        <v>22.0238095238095</v>
      </c>
      <c r="Y157" s="45">
        <f>VLOOKUP(A157,配件单价!$L:$O,4,0)</f>
        <v>5</v>
      </c>
      <c r="Z157" s="45">
        <f>VLOOKUP(G157,配件单价!$Q:$U,5,0)</f>
        <v>369.572625</v>
      </c>
    </row>
    <row r="158" ht="15" spans="1:26">
      <c r="A158" s="1">
        <v>800</v>
      </c>
      <c r="B158" s="1">
        <v>290</v>
      </c>
      <c r="C158" s="1">
        <v>12</v>
      </c>
      <c r="D158" s="1" t="s">
        <v>31</v>
      </c>
      <c r="E158" s="1">
        <v>6</v>
      </c>
      <c r="F158" s="1">
        <v>1.1</v>
      </c>
      <c r="G158" s="1" t="str">
        <f t="shared" si="6"/>
        <v>6-1.1kW</v>
      </c>
      <c r="H158" s="1">
        <f>VLOOKUP(G158,辅助表!$B:$C,2,0)</f>
        <v>90</v>
      </c>
      <c r="I158" s="1">
        <f>VLOOKUP(H158,辅助表!$F:$G,2,0)</f>
        <v>24</v>
      </c>
      <c r="J158" s="1" t="s">
        <v>39</v>
      </c>
      <c r="K158" s="1" t="s">
        <v>34</v>
      </c>
      <c r="M158" s="41">
        <f>VLOOKUP($J158,配件单价!$A:$D,4,0)</f>
        <v>12</v>
      </c>
      <c r="N158" s="41">
        <f>VLOOKUP($K158,配件单价!$A:$D,4,0)</f>
        <v>12</v>
      </c>
      <c r="O158" s="41">
        <f>VLOOKUP(D158,配件单价!A:D,4,0)</f>
        <v>7</v>
      </c>
      <c r="P158" s="1">
        <f t="shared" si="7"/>
        <v>12</v>
      </c>
      <c r="Q158" s="41">
        <f>VLOOKUP($A158,配件单价!$G:$I,2,0)</f>
        <v>8.33333333333333</v>
      </c>
      <c r="R158" s="44">
        <f t="shared" si="8"/>
        <v>128.333333333333</v>
      </c>
      <c r="S158" s="44">
        <v>127.424167782011</v>
      </c>
      <c r="T158" s="44">
        <v>169.114430685714</v>
      </c>
      <c r="U158" s="44">
        <v>22.6190476190476</v>
      </c>
      <c r="V158" s="44">
        <v>33.531746031746</v>
      </c>
      <c r="W158" s="45">
        <v>18.452380952381</v>
      </c>
      <c r="X158" s="45">
        <v>22.0238095238095</v>
      </c>
      <c r="Y158" s="45">
        <f>VLOOKUP(A158,配件单价!$L:$O,4,0)</f>
        <v>5</v>
      </c>
      <c r="Z158" s="45">
        <f>VLOOKUP(G158,配件单价!$Q:$U,5,0)</f>
        <v>92.451375</v>
      </c>
    </row>
    <row r="159" ht="15" spans="1:26">
      <c r="A159" s="1">
        <v>800</v>
      </c>
      <c r="B159" s="1">
        <v>290</v>
      </c>
      <c r="C159" s="1">
        <v>12</v>
      </c>
      <c r="D159" s="1" t="s">
        <v>31</v>
      </c>
      <c r="E159" s="1">
        <v>6</v>
      </c>
      <c r="F159" s="1">
        <v>2.2</v>
      </c>
      <c r="G159" s="1" t="str">
        <f t="shared" si="6"/>
        <v>6-2.2kW</v>
      </c>
      <c r="H159" s="1">
        <f>VLOOKUP(G159,辅助表!$B:$C,2,0)</f>
        <v>112</v>
      </c>
      <c r="I159" s="1">
        <f>VLOOKUP(H159,辅助表!$F:$G,2,0)</f>
        <v>28</v>
      </c>
      <c r="J159" s="1" t="s">
        <v>39</v>
      </c>
      <c r="K159" s="1" t="s">
        <v>35</v>
      </c>
      <c r="M159" s="41">
        <f>VLOOKUP($J159,配件单价!$A:$D,4,0)</f>
        <v>12</v>
      </c>
      <c r="N159" s="41">
        <f>VLOOKUP($K159,配件单价!$A:$D,4,0)</f>
        <v>13</v>
      </c>
      <c r="O159" s="41">
        <f>VLOOKUP(D159,配件单价!A:D,4,0)</f>
        <v>7</v>
      </c>
      <c r="P159" s="1">
        <f t="shared" si="7"/>
        <v>12</v>
      </c>
      <c r="Q159" s="41">
        <f>VLOOKUP($A159,配件单价!$G:$I,2,0)</f>
        <v>8.33333333333333</v>
      </c>
      <c r="R159" s="44">
        <f t="shared" si="8"/>
        <v>129.333333333333</v>
      </c>
      <c r="S159" s="44">
        <v>127.424167782011</v>
      </c>
      <c r="T159" s="44">
        <v>169.114430685714</v>
      </c>
      <c r="U159" s="44">
        <v>22.6190476190476</v>
      </c>
      <c r="V159" s="44">
        <v>33.531746031746</v>
      </c>
      <c r="W159" s="45">
        <v>18.452380952381</v>
      </c>
      <c r="X159" s="45">
        <v>22.0238095238095</v>
      </c>
      <c r="Y159" s="45">
        <f>VLOOKUP(A159,配件单价!$L:$O,4,0)</f>
        <v>5</v>
      </c>
      <c r="Z159" s="45">
        <f>VLOOKUP(G159,配件单价!$Q:$U,5,0)</f>
        <v>149.738625</v>
      </c>
    </row>
    <row r="160" ht="15" spans="1:26">
      <c r="A160" s="1">
        <v>800</v>
      </c>
      <c r="B160" s="1">
        <v>290</v>
      </c>
      <c r="C160" s="1">
        <v>12</v>
      </c>
      <c r="D160" s="1" t="s">
        <v>31</v>
      </c>
      <c r="E160" s="1">
        <v>6</v>
      </c>
      <c r="F160" s="1">
        <v>3</v>
      </c>
      <c r="G160" s="1" t="str">
        <f t="shared" si="6"/>
        <v>6-3kW</v>
      </c>
      <c r="H160" s="1">
        <f>VLOOKUP(G160,辅助表!$B:$C,2,0)</f>
        <v>132</v>
      </c>
      <c r="I160" s="1">
        <f>VLOOKUP(H160,辅助表!$F:$G,2,0)</f>
        <v>38</v>
      </c>
      <c r="J160" s="1" t="s">
        <v>39</v>
      </c>
      <c r="K160" s="1" t="s">
        <v>36</v>
      </c>
      <c r="M160" s="41">
        <f>VLOOKUP($J160,配件单价!$A:$D,4,0)</f>
        <v>12</v>
      </c>
      <c r="N160" s="41">
        <f>VLOOKUP($K160,配件单价!$A:$D,4,0)</f>
        <v>14</v>
      </c>
      <c r="O160" s="41">
        <f>VLOOKUP(D160,配件单价!A:D,4,0)</f>
        <v>7</v>
      </c>
      <c r="P160" s="1">
        <f t="shared" si="7"/>
        <v>12</v>
      </c>
      <c r="Q160" s="41">
        <f>VLOOKUP($A160,配件单价!$G:$I,2,0)</f>
        <v>8.33333333333333</v>
      </c>
      <c r="R160" s="44">
        <f t="shared" si="8"/>
        <v>130.333333333333</v>
      </c>
      <c r="S160" s="44">
        <v>136.854214877249</v>
      </c>
      <c r="T160" s="44">
        <v>183.131865008466</v>
      </c>
      <c r="U160" s="44">
        <v>22.6190476190476</v>
      </c>
      <c r="V160" s="44">
        <v>33.531746031746</v>
      </c>
      <c r="W160" s="45">
        <v>18.452380952381</v>
      </c>
      <c r="X160" s="45">
        <v>22.0238095238095</v>
      </c>
      <c r="Y160" s="45">
        <f>VLOOKUP(A160,配件单价!$L:$O,4,0)</f>
        <v>5</v>
      </c>
      <c r="Z160" s="45">
        <f>VLOOKUP(G160,配件单价!$Q:$U,5,0)</f>
        <v>196.779375</v>
      </c>
    </row>
    <row r="161" ht="15" spans="1:26">
      <c r="A161" s="1">
        <v>900</v>
      </c>
      <c r="B161" s="1">
        <v>290</v>
      </c>
      <c r="C161" s="1">
        <v>6</v>
      </c>
      <c r="D161" s="1" t="s">
        <v>41</v>
      </c>
      <c r="E161" s="1">
        <v>4</v>
      </c>
      <c r="F161" s="1">
        <v>4</v>
      </c>
      <c r="G161" s="1" t="str">
        <f t="shared" si="6"/>
        <v>4-4kW</v>
      </c>
      <c r="H161" s="1">
        <f>VLOOKUP(G161,辅助表!$B:$C,2,0)</f>
        <v>112</v>
      </c>
      <c r="I161" s="1">
        <f>VLOOKUP(H161,辅助表!$F:$G,2,0)</f>
        <v>28</v>
      </c>
      <c r="J161" s="1" t="s">
        <v>39</v>
      </c>
      <c r="K161" s="1" t="s">
        <v>35</v>
      </c>
      <c r="M161" s="41">
        <f>VLOOKUP($J161,配件单价!$A:$D,4,0)</f>
        <v>12</v>
      </c>
      <c r="N161" s="41">
        <f>VLOOKUP($K161,配件单价!$A:$D,4,0)</f>
        <v>13</v>
      </c>
      <c r="O161" s="41">
        <f>VLOOKUP(D161,配件单价!A:D,4,0)</f>
        <v>10</v>
      </c>
      <c r="P161" s="1">
        <f t="shared" si="7"/>
        <v>6</v>
      </c>
      <c r="Q161" s="41">
        <f>VLOOKUP($A161,配件单价!$G:$I,2,0)</f>
        <v>9.02777777777778</v>
      </c>
      <c r="R161" s="44">
        <f t="shared" si="8"/>
        <v>106.027777777778</v>
      </c>
      <c r="S161" s="44">
        <v>171.962274556349</v>
      </c>
      <c r="T161" s="44">
        <v>234.319590397089</v>
      </c>
      <c r="U161" s="44">
        <v>30.3571428571429</v>
      </c>
      <c r="V161" s="44">
        <v>44.8412698412698</v>
      </c>
      <c r="W161" s="45">
        <v>20.8333333333333</v>
      </c>
      <c r="X161" s="45">
        <v>25</v>
      </c>
      <c r="Y161" s="45">
        <f>VLOOKUP(A161,配件单价!$L:$O,4,0)</f>
        <v>8</v>
      </c>
      <c r="Z161" s="45">
        <f>VLOOKUP(G161,配件单价!$Q:$U,5,0)</f>
        <v>159.519375</v>
      </c>
    </row>
    <row r="162" ht="15" spans="1:26">
      <c r="A162" s="1">
        <v>900</v>
      </c>
      <c r="B162" s="1">
        <v>290</v>
      </c>
      <c r="C162" s="1">
        <v>6</v>
      </c>
      <c r="D162" s="1" t="s">
        <v>41</v>
      </c>
      <c r="E162" s="1">
        <v>4</v>
      </c>
      <c r="F162" s="1">
        <v>5.5</v>
      </c>
      <c r="G162" s="1" t="str">
        <f t="shared" si="6"/>
        <v>4-5.5kW</v>
      </c>
      <c r="H162" s="1">
        <f>VLOOKUP(G162,辅助表!$B:$C,2,0)</f>
        <v>132</v>
      </c>
      <c r="I162" s="1">
        <f>VLOOKUP(H162,辅助表!$F:$G,2,0)</f>
        <v>38</v>
      </c>
      <c r="J162" s="1" t="s">
        <v>39</v>
      </c>
      <c r="K162" s="1" t="s">
        <v>36</v>
      </c>
      <c r="M162" s="41">
        <f>VLOOKUP($J162,配件单价!$A:$D,4,0)</f>
        <v>12</v>
      </c>
      <c r="N162" s="41">
        <f>VLOOKUP($K162,配件单价!$A:$D,4,0)</f>
        <v>14</v>
      </c>
      <c r="O162" s="41">
        <f>VLOOKUP(D162,配件单价!A:D,4,0)</f>
        <v>10</v>
      </c>
      <c r="P162" s="1">
        <f t="shared" si="7"/>
        <v>6</v>
      </c>
      <c r="Q162" s="41">
        <f>VLOOKUP($A162,配件单价!$G:$I,2,0)</f>
        <v>9.02777777777778</v>
      </c>
      <c r="R162" s="44">
        <f t="shared" si="8"/>
        <v>107.027777777778</v>
      </c>
      <c r="S162" s="44">
        <v>188.591813068254</v>
      </c>
      <c r="T162" s="44">
        <v>258.009554028042</v>
      </c>
      <c r="U162" s="44">
        <v>30.3571428571429</v>
      </c>
      <c r="V162" s="44">
        <v>44.8412698412698</v>
      </c>
      <c r="W162" s="45">
        <v>20.8333333333333</v>
      </c>
      <c r="X162" s="45">
        <v>25</v>
      </c>
      <c r="Y162" s="45">
        <f>VLOOKUP(A162,配件单价!$L:$O,4,0)</f>
        <v>8</v>
      </c>
      <c r="Z162" s="45">
        <f>VLOOKUP(G162,配件单价!$Q:$U,5,0)</f>
        <v>209.354625</v>
      </c>
    </row>
    <row r="163" ht="15" spans="1:26">
      <c r="A163" s="1">
        <v>900</v>
      </c>
      <c r="B163" s="1">
        <v>290</v>
      </c>
      <c r="C163" s="1">
        <v>6</v>
      </c>
      <c r="D163" s="1" t="s">
        <v>41</v>
      </c>
      <c r="E163" s="1">
        <v>4</v>
      </c>
      <c r="F163" s="1">
        <v>7.5</v>
      </c>
      <c r="G163" s="1" t="str">
        <f t="shared" si="6"/>
        <v>4-7.5kW</v>
      </c>
      <c r="H163" s="1">
        <f>VLOOKUP(G163,辅助表!$B:$C,2,0)</f>
        <v>132</v>
      </c>
      <c r="I163" s="1">
        <f>VLOOKUP(H163,辅助表!$F:$G,2,0)</f>
        <v>38</v>
      </c>
      <c r="J163" s="1" t="s">
        <v>39</v>
      </c>
      <c r="K163" s="1" t="s">
        <v>36</v>
      </c>
      <c r="M163" s="41">
        <f>VLOOKUP($J163,配件单价!$A:$D,4,0)</f>
        <v>12</v>
      </c>
      <c r="N163" s="41">
        <f>VLOOKUP($K163,配件单价!$A:$D,4,0)</f>
        <v>14</v>
      </c>
      <c r="O163" s="41">
        <f>VLOOKUP(D163,配件单价!A:D,4,0)</f>
        <v>10</v>
      </c>
      <c r="P163" s="1">
        <f t="shared" si="7"/>
        <v>6</v>
      </c>
      <c r="Q163" s="41">
        <f>VLOOKUP($A163,配件单价!$G:$I,2,0)</f>
        <v>9.02777777777778</v>
      </c>
      <c r="R163" s="44">
        <f t="shared" si="8"/>
        <v>107.027777777778</v>
      </c>
      <c r="S163" s="44">
        <v>188.591813068254</v>
      </c>
      <c r="T163" s="44">
        <v>258.009554028042</v>
      </c>
      <c r="U163" s="44">
        <v>30.3571428571429</v>
      </c>
      <c r="V163" s="44">
        <v>44.8412698412698</v>
      </c>
      <c r="W163" s="45">
        <v>20.8333333333333</v>
      </c>
      <c r="X163" s="45">
        <v>25</v>
      </c>
      <c r="Y163" s="45">
        <f>VLOOKUP(A163,配件单价!$L:$O,4,0)</f>
        <v>8</v>
      </c>
      <c r="Z163" s="45">
        <f>VLOOKUP(G163,配件单价!$Q:$U,5,0)</f>
        <v>249.874875</v>
      </c>
    </row>
    <row r="164" ht="15" spans="1:26">
      <c r="A164" s="1">
        <v>900</v>
      </c>
      <c r="B164" s="1">
        <v>290</v>
      </c>
      <c r="C164" s="1">
        <v>6</v>
      </c>
      <c r="D164" s="1" t="s">
        <v>41</v>
      </c>
      <c r="E164" s="1">
        <v>4</v>
      </c>
      <c r="F164" s="1">
        <v>11</v>
      </c>
      <c r="G164" s="1" t="str">
        <f t="shared" si="6"/>
        <v>4-11kW</v>
      </c>
      <c r="H164" s="1">
        <f>VLOOKUP(G164,辅助表!$B:$C,2,0)</f>
        <v>160</v>
      </c>
      <c r="I164" s="1">
        <f>VLOOKUP(H164,辅助表!$F:$G,2,0)</f>
        <v>42</v>
      </c>
      <c r="J164" s="1" t="s">
        <v>39</v>
      </c>
      <c r="K164" s="1" t="s">
        <v>38</v>
      </c>
      <c r="M164" s="41">
        <f>VLOOKUP($J164,配件单价!$A:$D,4,0)</f>
        <v>12</v>
      </c>
      <c r="N164" s="41">
        <f>VLOOKUP($K164,配件单价!$A:$D,4,0)</f>
        <v>23</v>
      </c>
      <c r="O164" s="41">
        <f>VLOOKUP(D164,配件单价!A:D,4,0)</f>
        <v>10</v>
      </c>
      <c r="P164" s="1">
        <f t="shared" si="7"/>
        <v>6</v>
      </c>
      <c r="Q164" s="41">
        <f>VLOOKUP($A164,配件单价!$G:$I,2,0)</f>
        <v>9.02777777777778</v>
      </c>
      <c r="R164" s="44">
        <f t="shared" si="8"/>
        <v>116.027777777778</v>
      </c>
      <c r="S164" s="44">
        <v>188.591813068254</v>
      </c>
      <c r="T164" s="44">
        <v>258.009554028042</v>
      </c>
      <c r="U164" s="44">
        <v>30.3571428571429</v>
      </c>
      <c r="V164" s="44">
        <v>44.8412698412698</v>
      </c>
      <c r="W164" s="45">
        <v>20.8333333333333</v>
      </c>
      <c r="X164" s="45">
        <v>25</v>
      </c>
      <c r="Y164" s="45">
        <f>VLOOKUP(A164,配件单价!$L:$O,4,0)</f>
        <v>8</v>
      </c>
      <c r="Z164" s="45">
        <f>VLOOKUP(G164,配件单价!$Q:$U,5,0)</f>
        <v>369.572625</v>
      </c>
    </row>
    <row r="165" ht="15" spans="1:26">
      <c r="A165" s="1">
        <v>900</v>
      </c>
      <c r="B165" s="1">
        <v>290</v>
      </c>
      <c r="C165" s="1">
        <v>6</v>
      </c>
      <c r="D165" s="1" t="s">
        <v>41</v>
      </c>
      <c r="E165" s="1">
        <v>4</v>
      </c>
      <c r="F165" s="1">
        <v>15</v>
      </c>
      <c r="G165" s="1" t="str">
        <f t="shared" si="6"/>
        <v>4-15kW</v>
      </c>
      <c r="H165" s="1">
        <f>VLOOKUP(G165,辅助表!$B:$C,2,0)</f>
        <v>160</v>
      </c>
      <c r="I165" s="1">
        <f>VLOOKUP(H165,辅助表!$F:$G,2,0)</f>
        <v>42</v>
      </c>
      <c r="J165" s="1" t="s">
        <v>39</v>
      </c>
      <c r="K165" s="1" t="s">
        <v>38</v>
      </c>
      <c r="M165" s="41">
        <f>VLOOKUP($J165,配件单价!$A:$D,4,0)</f>
        <v>12</v>
      </c>
      <c r="N165" s="41">
        <f>VLOOKUP($K165,配件单价!$A:$D,4,0)</f>
        <v>23</v>
      </c>
      <c r="O165" s="41">
        <f>VLOOKUP(D165,配件单价!A:D,4,0)</f>
        <v>10</v>
      </c>
      <c r="P165" s="1">
        <f t="shared" si="7"/>
        <v>6</v>
      </c>
      <c r="Q165" s="41">
        <f>VLOOKUP($A165,配件单价!$G:$I,2,0)</f>
        <v>9.02777777777778</v>
      </c>
      <c r="R165" s="44">
        <f t="shared" si="8"/>
        <v>116.027777777778</v>
      </c>
      <c r="S165" s="44">
        <v>188.591813068254</v>
      </c>
      <c r="T165" s="44">
        <v>258.009554028042</v>
      </c>
      <c r="U165" s="44">
        <v>30.3571428571429</v>
      </c>
      <c r="V165" s="44">
        <v>44.8412698412698</v>
      </c>
      <c r="W165" s="45">
        <v>20.8333333333333</v>
      </c>
      <c r="X165" s="45">
        <v>25</v>
      </c>
      <c r="Y165" s="45">
        <f>VLOOKUP(A165,配件单价!$L:$O,4,0)</f>
        <v>8</v>
      </c>
      <c r="Z165" s="45">
        <f>VLOOKUP(G165,配件单价!$Q:$U,5,0)</f>
        <v>421.736625</v>
      </c>
    </row>
    <row r="166" ht="15" spans="1:26">
      <c r="A166" s="1">
        <v>900</v>
      </c>
      <c r="B166" s="1">
        <v>290</v>
      </c>
      <c r="C166" s="1">
        <v>6</v>
      </c>
      <c r="D166" s="1" t="s">
        <v>41</v>
      </c>
      <c r="E166" s="1">
        <v>6</v>
      </c>
      <c r="F166" s="1">
        <v>1.5</v>
      </c>
      <c r="G166" s="1" t="str">
        <f t="shared" si="6"/>
        <v>6-1.5kW</v>
      </c>
      <c r="H166" s="1">
        <f>VLOOKUP(G166,辅助表!$B:$C,2,0)</f>
        <v>100</v>
      </c>
      <c r="I166" s="1">
        <f>VLOOKUP(H166,辅助表!$F:$G,2,0)</f>
        <v>28</v>
      </c>
      <c r="J166" s="1" t="s">
        <v>39</v>
      </c>
      <c r="K166" s="1" t="s">
        <v>35</v>
      </c>
      <c r="M166" s="41">
        <f>VLOOKUP($J166,配件单价!$A:$D,4,0)</f>
        <v>12</v>
      </c>
      <c r="N166" s="41">
        <f>VLOOKUP($K166,配件单价!$A:$D,4,0)</f>
        <v>13</v>
      </c>
      <c r="O166" s="41">
        <f>VLOOKUP(D166,配件单价!A:D,4,0)</f>
        <v>10</v>
      </c>
      <c r="P166" s="1">
        <f t="shared" si="7"/>
        <v>6</v>
      </c>
      <c r="Q166" s="41">
        <f>VLOOKUP($A166,配件单价!$G:$I,2,0)</f>
        <v>9.02777777777778</v>
      </c>
      <c r="R166" s="44">
        <f t="shared" si="8"/>
        <v>106.027777777778</v>
      </c>
      <c r="S166" s="44">
        <v>171.962274556349</v>
      </c>
      <c r="T166" s="44">
        <v>234.319590397089</v>
      </c>
      <c r="U166" s="44">
        <v>30.3571428571429</v>
      </c>
      <c r="V166" s="44">
        <v>44.8412698412698</v>
      </c>
      <c r="W166" s="45">
        <v>20.8333333333333</v>
      </c>
      <c r="X166" s="45">
        <v>25</v>
      </c>
      <c r="Y166" s="45">
        <f>VLOOKUP(A166,配件单价!$L:$O,4,0)</f>
        <v>8</v>
      </c>
      <c r="Z166" s="45">
        <f>VLOOKUP(G166,配件单价!$Q:$U,5,0)</f>
        <v>112.7115</v>
      </c>
    </row>
    <row r="167" ht="15" spans="1:26">
      <c r="A167" s="1">
        <v>900</v>
      </c>
      <c r="B167" s="1">
        <v>290</v>
      </c>
      <c r="C167" s="1">
        <v>6</v>
      </c>
      <c r="D167" s="1" t="s">
        <v>41</v>
      </c>
      <c r="E167" s="1">
        <v>6</v>
      </c>
      <c r="F167" s="1">
        <v>2.2</v>
      </c>
      <c r="G167" s="1" t="str">
        <f t="shared" si="6"/>
        <v>6-2.2kW</v>
      </c>
      <c r="H167" s="1">
        <f>VLOOKUP(G167,辅助表!$B:$C,2,0)</f>
        <v>112</v>
      </c>
      <c r="I167" s="1">
        <f>VLOOKUP(H167,辅助表!$F:$G,2,0)</f>
        <v>28</v>
      </c>
      <c r="J167" s="1" t="s">
        <v>39</v>
      </c>
      <c r="K167" s="1" t="s">
        <v>35</v>
      </c>
      <c r="M167" s="41">
        <f>VLOOKUP($J167,配件单价!$A:$D,4,0)</f>
        <v>12</v>
      </c>
      <c r="N167" s="41">
        <f>VLOOKUP($K167,配件单价!$A:$D,4,0)</f>
        <v>13</v>
      </c>
      <c r="O167" s="41">
        <f>VLOOKUP(D167,配件单价!A:D,4,0)</f>
        <v>10</v>
      </c>
      <c r="P167" s="1">
        <f t="shared" si="7"/>
        <v>6</v>
      </c>
      <c r="Q167" s="41">
        <f>VLOOKUP($A167,配件单价!$G:$I,2,0)</f>
        <v>9.02777777777778</v>
      </c>
      <c r="R167" s="44">
        <f t="shared" si="8"/>
        <v>106.027777777778</v>
      </c>
      <c r="S167" s="44">
        <v>171.962274556349</v>
      </c>
      <c r="T167" s="44">
        <v>234.319590397089</v>
      </c>
      <c r="U167" s="44">
        <v>30.3571428571429</v>
      </c>
      <c r="V167" s="44">
        <v>44.8412698412698</v>
      </c>
      <c r="W167" s="45">
        <v>20.8333333333333</v>
      </c>
      <c r="X167" s="45">
        <v>25</v>
      </c>
      <c r="Y167" s="45">
        <f>VLOOKUP(A167,配件单价!$L:$O,4,0)</f>
        <v>8</v>
      </c>
      <c r="Z167" s="45">
        <f>VLOOKUP(G167,配件单价!$Q:$U,5,0)</f>
        <v>149.738625</v>
      </c>
    </row>
    <row r="168" ht="15" spans="1:26">
      <c r="A168" s="1">
        <v>900</v>
      </c>
      <c r="B168" s="1">
        <v>290</v>
      </c>
      <c r="C168" s="1">
        <v>6</v>
      </c>
      <c r="D168" s="1" t="s">
        <v>41</v>
      </c>
      <c r="E168" s="1">
        <v>6</v>
      </c>
      <c r="F168" s="1">
        <v>3</v>
      </c>
      <c r="G168" s="1" t="str">
        <f t="shared" si="6"/>
        <v>6-3kW</v>
      </c>
      <c r="H168" s="1">
        <f>VLOOKUP(G168,辅助表!$B:$C,2,0)</f>
        <v>132</v>
      </c>
      <c r="I168" s="1">
        <f>VLOOKUP(H168,辅助表!$F:$G,2,0)</f>
        <v>38</v>
      </c>
      <c r="J168" s="1" t="s">
        <v>39</v>
      </c>
      <c r="K168" s="1" t="s">
        <v>36</v>
      </c>
      <c r="M168" s="41">
        <f>VLOOKUP($J168,配件单价!$A:$D,4,0)</f>
        <v>12</v>
      </c>
      <c r="N168" s="41">
        <f>VLOOKUP($K168,配件单价!$A:$D,4,0)</f>
        <v>14</v>
      </c>
      <c r="O168" s="41">
        <f>VLOOKUP(D168,配件单价!A:D,4,0)</f>
        <v>10</v>
      </c>
      <c r="P168" s="1">
        <f t="shared" si="7"/>
        <v>6</v>
      </c>
      <c r="Q168" s="41">
        <f>VLOOKUP($A168,配件单价!$G:$I,2,0)</f>
        <v>9.02777777777778</v>
      </c>
      <c r="R168" s="44">
        <f t="shared" si="8"/>
        <v>107.027777777778</v>
      </c>
      <c r="S168" s="44">
        <v>188.591813068254</v>
      </c>
      <c r="T168" s="44">
        <v>258.009554028042</v>
      </c>
      <c r="U168" s="44">
        <v>30.3571428571429</v>
      </c>
      <c r="V168" s="44">
        <v>44.8412698412698</v>
      </c>
      <c r="W168" s="45">
        <v>20.8333333333333</v>
      </c>
      <c r="X168" s="45">
        <v>25</v>
      </c>
      <c r="Y168" s="45">
        <f>VLOOKUP(A168,配件单价!$L:$O,4,0)</f>
        <v>8</v>
      </c>
      <c r="Z168" s="45">
        <f>VLOOKUP(G168,配件单价!$Q:$U,5,0)</f>
        <v>196.779375</v>
      </c>
    </row>
    <row r="169" ht="15" spans="1:26">
      <c r="A169" s="1">
        <v>900</v>
      </c>
      <c r="B169" s="1">
        <v>290</v>
      </c>
      <c r="C169" s="1">
        <v>6</v>
      </c>
      <c r="D169" s="1" t="s">
        <v>41</v>
      </c>
      <c r="E169" s="1">
        <v>6</v>
      </c>
      <c r="F169" s="1">
        <v>4</v>
      </c>
      <c r="G169" s="1" t="str">
        <f t="shared" si="6"/>
        <v>6-4kW</v>
      </c>
      <c r="H169" s="1">
        <f>VLOOKUP(G169,辅助表!$B:$C,2,0)</f>
        <v>132</v>
      </c>
      <c r="I169" s="1">
        <f>VLOOKUP(H169,辅助表!$F:$G,2,0)</f>
        <v>38</v>
      </c>
      <c r="J169" s="1" t="s">
        <v>39</v>
      </c>
      <c r="K169" s="1" t="s">
        <v>36</v>
      </c>
      <c r="M169" s="41">
        <f>VLOOKUP($J169,配件单价!$A:$D,4,0)</f>
        <v>12</v>
      </c>
      <c r="N169" s="41">
        <f>VLOOKUP($K169,配件单价!$A:$D,4,0)</f>
        <v>14</v>
      </c>
      <c r="O169" s="41">
        <f>VLOOKUP(D169,配件单价!A:D,4,0)</f>
        <v>10</v>
      </c>
      <c r="P169" s="1">
        <f t="shared" si="7"/>
        <v>6</v>
      </c>
      <c r="Q169" s="41">
        <f>VLOOKUP($A169,配件单价!$G:$I,2,0)</f>
        <v>9.02777777777778</v>
      </c>
      <c r="R169" s="44">
        <f t="shared" si="8"/>
        <v>107.027777777778</v>
      </c>
      <c r="S169" s="44">
        <v>188.591813068254</v>
      </c>
      <c r="T169" s="44">
        <v>258.009554028042</v>
      </c>
      <c r="U169" s="44">
        <v>30.3571428571429</v>
      </c>
      <c r="V169" s="44">
        <v>44.8412698412698</v>
      </c>
      <c r="W169" s="45">
        <v>20.8333333333333</v>
      </c>
      <c r="X169" s="45">
        <v>25</v>
      </c>
      <c r="Y169" s="45">
        <f>VLOOKUP(A169,配件单价!$L:$O,4,0)</f>
        <v>8</v>
      </c>
      <c r="Z169" s="45">
        <f>VLOOKUP(G169,配件单价!$Q:$U,5,0)</f>
        <v>228.916125</v>
      </c>
    </row>
    <row r="170" ht="15" spans="1:26">
      <c r="A170" s="1">
        <v>900</v>
      </c>
      <c r="B170" s="1">
        <v>290</v>
      </c>
      <c r="C170" s="1">
        <v>12</v>
      </c>
      <c r="D170" s="1" t="s">
        <v>41</v>
      </c>
      <c r="E170" s="1">
        <v>4</v>
      </c>
      <c r="F170" s="1">
        <v>5.5</v>
      </c>
      <c r="G170" s="1" t="str">
        <f t="shared" si="6"/>
        <v>4-5.5kW</v>
      </c>
      <c r="H170" s="1">
        <f>VLOOKUP(G170,辅助表!$B:$C,2,0)</f>
        <v>132</v>
      </c>
      <c r="I170" s="1">
        <f>VLOOKUP(H170,辅助表!$F:$G,2,0)</f>
        <v>38</v>
      </c>
      <c r="J170" s="1" t="s">
        <v>39</v>
      </c>
      <c r="K170" s="1" t="s">
        <v>36</v>
      </c>
      <c r="M170" s="41">
        <f>VLOOKUP($J170,配件单价!$A:$D,4,0)</f>
        <v>12</v>
      </c>
      <c r="N170" s="41">
        <f>VLOOKUP($K170,配件单价!$A:$D,4,0)</f>
        <v>14</v>
      </c>
      <c r="O170" s="41">
        <f>VLOOKUP(D170,配件单价!A:D,4,0)</f>
        <v>10</v>
      </c>
      <c r="P170" s="1">
        <f t="shared" si="7"/>
        <v>12</v>
      </c>
      <c r="Q170" s="41">
        <f>VLOOKUP($A170,配件单价!$G:$I,2,0)</f>
        <v>9.02777777777778</v>
      </c>
      <c r="R170" s="44">
        <f t="shared" si="8"/>
        <v>167.027777777778</v>
      </c>
      <c r="S170" s="44">
        <v>188.591813068254</v>
      </c>
      <c r="T170" s="44">
        <v>258.009554028042</v>
      </c>
      <c r="U170" s="44">
        <v>30.3571428571429</v>
      </c>
      <c r="V170" s="44">
        <v>44.8412698412698</v>
      </c>
      <c r="W170" s="45">
        <v>20.8333333333333</v>
      </c>
      <c r="X170" s="45">
        <v>25</v>
      </c>
      <c r="Y170" s="45">
        <f>VLOOKUP(A170,配件单价!$L:$O,4,0)</f>
        <v>8</v>
      </c>
      <c r="Z170" s="45">
        <f>VLOOKUP(G170,配件单价!$Q:$U,5,0)</f>
        <v>209.354625</v>
      </c>
    </row>
    <row r="171" ht="15" spans="1:26">
      <c r="A171" s="1">
        <v>900</v>
      </c>
      <c r="B171" s="1">
        <v>290</v>
      </c>
      <c r="C171" s="1">
        <v>12</v>
      </c>
      <c r="D171" s="1" t="s">
        <v>41</v>
      </c>
      <c r="E171" s="1">
        <v>4</v>
      </c>
      <c r="F171" s="1">
        <v>7.5</v>
      </c>
      <c r="G171" s="1" t="str">
        <f t="shared" si="6"/>
        <v>4-7.5kW</v>
      </c>
      <c r="H171" s="1">
        <f>VLOOKUP(G171,辅助表!$B:$C,2,0)</f>
        <v>132</v>
      </c>
      <c r="I171" s="1">
        <f>VLOOKUP(H171,辅助表!$F:$G,2,0)</f>
        <v>38</v>
      </c>
      <c r="J171" s="1" t="s">
        <v>39</v>
      </c>
      <c r="K171" s="1" t="s">
        <v>36</v>
      </c>
      <c r="M171" s="41">
        <f>VLOOKUP($J171,配件单价!$A:$D,4,0)</f>
        <v>12</v>
      </c>
      <c r="N171" s="41">
        <f>VLOOKUP($K171,配件单价!$A:$D,4,0)</f>
        <v>14</v>
      </c>
      <c r="O171" s="41">
        <f>VLOOKUP(D171,配件单价!A:D,4,0)</f>
        <v>10</v>
      </c>
      <c r="P171" s="1">
        <f t="shared" si="7"/>
        <v>12</v>
      </c>
      <c r="Q171" s="41">
        <f>VLOOKUP($A171,配件单价!$G:$I,2,0)</f>
        <v>9.02777777777778</v>
      </c>
      <c r="R171" s="44">
        <f t="shared" si="8"/>
        <v>167.027777777778</v>
      </c>
      <c r="S171" s="44">
        <v>188.591813068254</v>
      </c>
      <c r="T171" s="44">
        <v>258.009554028042</v>
      </c>
      <c r="U171" s="44">
        <v>30.3571428571429</v>
      </c>
      <c r="V171" s="44">
        <v>44.8412698412698</v>
      </c>
      <c r="W171" s="45">
        <v>20.8333333333333</v>
      </c>
      <c r="X171" s="45">
        <v>25</v>
      </c>
      <c r="Y171" s="45">
        <f>VLOOKUP(A171,配件单价!$L:$O,4,0)</f>
        <v>8</v>
      </c>
      <c r="Z171" s="45">
        <f>VLOOKUP(G171,配件单价!$Q:$U,5,0)</f>
        <v>249.874875</v>
      </c>
    </row>
    <row r="172" ht="15" spans="1:26">
      <c r="A172" s="1">
        <v>900</v>
      </c>
      <c r="B172" s="1">
        <v>290</v>
      </c>
      <c r="C172" s="1">
        <v>12</v>
      </c>
      <c r="D172" s="1" t="s">
        <v>41</v>
      </c>
      <c r="E172" s="1">
        <v>4</v>
      </c>
      <c r="F172" s="1">
        <v>11</v>
      </c>
      <c r="G172" s="1" t="str">
        <f t="shared" si="6"/>
        <v>4-11kW</v>
      </c>
      <c r="H172" s="1">
        <f>VLOOKUP(G172,辅助表!$B:$C,2,0)</f>
        <v>160</v>
      </c>
      <c r="I172" s="1">
        <f>VLOOKUP(H172,辅助表!$F:$G,2,0)</f>
        <v>42</v>
      </c>
      <c r="J172" s="1" t="s">
        <v>39</v>
      </c>
      <c r="K172" s="1" t="s">
        <v>38</v>
      </c>
      <c r="M172" s="41">
        <f>VLOOKUP($J172,配件单价!$A:$D,4,0)</f>
        <v>12</v>
      </c>
      <c r="N172" s="41">
        <f>VLOOKUP($K172,配件单价!$A:$D,4,0)</f>
        <v>23</v>
      </c>
      <c r="O172" s="41">
        <f>VLOOKUP(D172,配件单价!A:D,4,0)</f>
        <v>10</v>
      </c>
      <c r="P172" s="1">
        <f t="shared" si="7"/>
        <v>12</v>
      </c>
      <c r="Q172" s="41">
        <f>VLOOKUP($A172,配件单价!$G:$I,2,0)</f>
        <v>9.02777777777778</v>
      </c>
      <c r="R172" s="44">
        <f t="shared" si="8"/>
        <v>176.027777777778</v>
      </c>
      <c r="S172" s="44">
        <v>188.591813068254</v>
      </c>
      <c r="T172" s="44">
        <v>258.009554028042</v>
      </c>
      <c r="U172" s="44">
        <v>30.3571428571429</v>
      </c>
      <c r="V172" s="44">
        <v>44.8412698412698</v>
      </c>
      <c r="W172" s="45">
        <v>20.8333333333333</v>
      </c>
      <c r="X172" s="45">
        <v>25</v>
      </c>
      <c r="Y172" s="45">
        <f>VLOOKUP(A172,配件单价!$L:$O,4,0)</f>
        <v>8</v>
      </c>
      <c r="Z172" s="45">
        <f>VLOOKUP(G172,配件单价!$Q:$U,5,0)</f>
        <v>369.572625</v>
      </c>
    </row>
    <row r="173" ht="15" spans="1:26">
      <c r="A173" s="1">
        <v>900</v>
      </c>
      <c r="B173" s="1">
        <v>290</v>
      </c>
      <c r="C173" s="1">
        <v>12</v>
      </c>
      <c r="D173" s="1" t="s">
        <v>41</v>
      </c>
      <c r="E173" s="1">
        <v>4</v>
      </c>
      <c r="F173" s="1">
        <v>15</v>
      </c>
      <c r="G173" s="1" t="str">
        <f t="shared" si="6"/>
        <v>4-15kW</v>
      </c>
      <c r="H173" s="1">
        <f>VLOOKUP(G173,辅助表!$B:$C,2,0)</f>
        <v>160</v>
      </c>
      <c r="I173" s="1">
        <f>VLOOKUP(H173,辅助表!$F:$G,2,0)</f>
        <v>42</v>
      </c>
      <c r="J173" s="1" t="s">
        <v>39</v>
      </c>
      <c r="K173" s="1" t="s">
        <v>38</v>
      </c>
      <c r="M173" s="41">
        <f>VLOOKUP($J173,配件单价!$A:$D,4,0)</f>
        <v>12</v>
      </c>
      <c r="N173" s="41">
        <f>VLOOKUP($K173,配件单价!$A:$D,4,0)</f>
        <v>23</v>
      </c>
      <c r="O173" s="41">
        <f>VLOOKUP(D173,配件单价!A:D,4,0)</f>
        <v>10</v>
      </c>
      <c r="P173" s="1">
        <f t="shared" si="7"/>
        <v>12</v>
      </c>
      <c r="Q173" s="41">
        <f>VLOOKUP($A173,配件单价!$G:$I,2,0)</f>
        <v>9.02777777777778</v>
      </c>
      <c r="R173" s="44">
        <f t="shared" si="8"/>
        <v>176.027777777778</v>
      </c>
      <c r="S173" s="44">
        <v>188.591813068254</v>
      </c>
      <c r="T173" s="44">
        <v>258.009554028042</v>
      </c>
      <c r="U173" s="44">
        <v>30.3571428571429</v>
      </c>
      <c r="V173" s="44">
        <v>44.8412698412698</v>
      </c>
      <c r="W173" s="45">
        <v>20.8333333333333</v>
      </c>
      <c r="X173" s="45">
        <v>25</v>
      </c>
      <c r="Y173" s="45">
        <f>VLOOKUP(A173,配件单价!$L:$O,4,0)</f>
        <v>8</v>
      </c>
      <c r="Z173" s="45">
        <f>VLOOKUP(G173,配件单价!$Q:$U,5,0)</f>
        <v>421.736625</v>
      </c>
    </row>
    <row r="174" ht="15" spans="1:26">
      <c r="A174" s="1">
        <v>900</v>
      </c>
      <c r="B174" s="1">
        <v>290</v>
      </c>
      <c r="C174" s="1">
        <v>12</v>
      </c>
      <c r="D174" s="1" t="s">
        <v>41</v>
      </c>
      <c r="E174" s="1">
        <v>4</v>
      </c>
      <c r="F174" s="1">
        <v>18.5</v>
      </c>
      <c r="G174" s="1" t="str">
        <f t="shared" si="6"/>
        <v>4-18.5kW</v>
      </c>
      <c r="H174" s="1">
        <f>VLOOKUP(G174,辅助表!$B:$C,2,0)</f>
        <v>180</v>
      </c>
      <c r="I174" s="1">
        <f>VLOOKUP(H174,辅助表!$F:$G,2,0)</f>
        <v>48</v>
      </c>
      <c r="J174" s="1" t="s">
        <v>39</v>
      </c>
      <c r="K174" s="1" t="s">
        <v>40</v>
      </c>
      <c r="M174" s="41">
        <f>VLOOKUP($J174,配件单价!$A:$D,4,0)</f>
        <v>12</v>
      </c>
      <c r="N174" s="41">
        <f>VLOOKUP($K174,配件单价!$A:$D,4,0)</f>
        <v>23</v>
      </c>
      <c r="O174" s="41">
        <f>VLOOKUP(D174,配件单价!A:D,4,0)</f>
        <v>10</v>
      </c>
      <c r="P174" s="1">
        <f t="shared" si="7"/>
        <v>12</v>
      </c>
      <c r="Q174" s="41">
        <f>VLOOKUP($A174,配件单价!$G:$I,2,0)</f>
        <v>9.02777777777778</v>
      </c>
      <c r="R174" s="44">
        <f t="shared" si="8"/>
        <v>176.027777777778</v>
      </c>
      <c r="S174" s="44">
        <v>188.591813068254</v>
      </c>
      <c r="T174" s="44">
        <v>258.009554028042</v>
      </c>
      <c r="U174" s="44">
        <v>30.3571428571429</v>
      </c>
      <c r="V174" s="44">
        <v>44.8412698412698</v>
      </c>
      <c r="W174" s="45">
        <v>20.8333333333333</v>
      </c>
      <c r="X174" s="45">
        <v>25</v>
      </c>
      <c r="Y174" s="45">
        <f>VLOOKUP(A174,配件单价!$L:$O,4,0)</f>
        <v>8</v>
      </c>
      <c r="Z174" s="45">
        <f>VLOOKUP(G174,配件单价!$Q:$U,5,0)</f>
        <v>547.722</v>
      </c>
    </row>
    <row r="175" ht="15" spans="1:26">
      <c r="A175" s="1">
        <v>900</v>
      </c>
      <c r="B175" s="1">
        <v>290</v>
      </c>
      <c r="C175" s="1">
        <v>12</v>
      </c>
      <c r="D175" s="1" t="s">
        <v>41</v>
      </c>
      <c r="E175" s="1">
        <v>6</v>
      </c>
      <c r="F175" s="1">
        <v>2.2</v>
      </c>
      <c r="G175" s="1" t="str">
        <f t="shared" si="6"/>
        <v>6-2.2kW</v>
      </c>
      <c r="H175" s="1">
        <f>VLOOKUP(G175,辅助表!$B:$C,2,0)</f>
        <v>112</v>
      </c>
      <c r="I175" s="1">
        <f>VLOOKUP(H175,辅助表!$F:$G,2,0)</f>
        <v>28</v>
      </c>
      <c r="J175" s="1" t="s">
        <v>39</v>
      </c>
      <c r="K175" s="1" t="s">
        <v>35</v>
      </c>
      <c r="M175" s="41">
        <f>VLOOKUP($J175,配件单价!$A:$D,4,0)</f>
        <v>12</v>
      </c>
      <c r="N175" s="41">
        <f>VLOOKUP($K175,配件单价!$A:$D,4,0)</f>
        <v>13</v>
      </c>
      <c r="O175" s="41">
        <f>VLOOKUP(D175,配件单价!A:D,4,0)</f>
        <v>10</v>
      </c>
      <c r="P175" s="1">
        <f t="shared" si="7"/>
        <v>12</v>
      </c>
      <c r="Q175" s="41">
        <f>VLOOKUP($A175,配件单价!$G:$I,2,0)</f>
        <v>9.02777777777778</v>
      </c>
      <c r="R175" s="44">
        <f t="shared" si="8"/>
        <v>166.027777777778</v>
      </c>
      <c r="S175" s="44">
        <v>171.962274556349</v>
      </c>
      <c r="T175" s="44">
        <v>234.319590397089</v>
      </c>
      <c r="U175" s="44">
        <v>30.3571428571429</v>
      </c>
      <c r="V175" s="44">
        <v>44.8412698412698</v>
      </c>
      <c r="W175" s="45">
        <v>20.8333333333333</v>
      </c>
      <c r="X175" s="45">
        <v>25</v>
      </c>
      <c r="Y175" s="45">
        <f>VLOOKUP(A175,配件单价!$L:$O,4,0)</f>
        <v>8</v>
      </c>
      <c r="Z175" s="45">
        <f>VLOOKUP(G175,配件单价!$Q:$U,5,0)</f>
        <v>149.738625</v>
      </c>
    </row>
    <row r="176" ht="15" spans="1:26">
      <c r="A176" s="1">
        <v>900</v>
      </c>
      <c r="B176" s="1">
        <v>290</v>
      </c>
      <c r="C176" s="1">
        <v>12</v>
      </c>
      <c r="D176" s="1" t="s">
        <v>41</v>
      </c>
      <c r="E176" s="1">
        <v>6</v>
      </c>
      <c r="F176" s="1">
        <v>3</v>
      </c>
      <c r="G176" s="1" t="str">
        <f t="shared" si="6"/>
        <v>6-3kW</v>
      </c>
      <c r="H176" s="1">
        <f>VLOOKUP(G176,辅助表!$B:$C,2,0)</f>
        <v>132</v>
      </c>
      <c r="I176" s="1">
        <f>VLOOKUP(H176,辅助表!$F:$G,2,0)</f>
        <v>38</v>
      </c>
      <c r="J176" s="1" t="s">
        <v>39</v>
      </c>
      <c r="K176" s="1" t="s">
        <v>36</v>
      </c>
      <c r="M176" s="41">
        <f>VLOOKUP($J176,配件单价!$A:$D,4,0)</f>
        <v>12</v>
      </c>
      <c r="N176" s="41">
        <f>VLOOKUP($K176,配件单价!$A:$D,4,0)</f>
        <v>14</v>
      </c>
      <c r="O176" s="41">
        <f>VLOOKUP(D176,配件单价!A:D,4,0)</f>
        <v>10</v>
      </c>
      <c r="P176" s="1">
        <f t="shared" si="7"/>
        <v>12</v>
      </c>
      <c r="Q176" s="41">
        <f>VLOOKUP($A176,配件单价!$G:$I,2,0)</f>
        <v>9.02777777777778</v>
      </c>
      <c r="R176" s="44">
        <f t="shared" si="8"/>
        <v>167.027777777778</v>
      </c>
      <c r="S176" s="44">
        <v>188.591813068254</v>
      </c>
      <c r="T176" s="44">
        <v>258.009554028042</v>
      </c>
      <c r="U176" s="44">
        <v>30.3571428571429</v>
      </c>
      <c r="V176" s="44">
        <v>44.8412698412698</v>
      </c>
      <c r="W176" s="45">
        <v>20.8333333333333</v>
      </c>
      <c r="X176" s="45">
        <v>25</v>
      </c>
      <c r="Y176" s="45">
        <f>VLOOKUP(A176,配件单价!$L:$O,4,0)</f>
        <v>8</v>
      </c>
      <c r="Z176" s="45">
        <f>VLOOKUP(G176,配件单价!$Q:$U,5,0)</f>
        <v>196.779375</v>
      </c>
    </row>
    <row r="177" ht="15" spans="1:26">
      <c r="A177" s="1">
        <v>900</v>
      </c>
      <c r="B177" s="1">
        <v>290</v>
      </c>
      <c r="C177" s="1">
        <v>12</v>
      </c>
      <c r="D177" s="1" t="s">
        <v>41</v>
      </c>
      <c r="E177" s="1">
        <v>6</v>
      </c>
      <c r="F177" s="1">
        <v>4</v>
      </c>
      <c r="G177" s="1" t="str">
        <f t="shared" si="6"/>
        <v>6-4kW</v>
      </c>
      <c r="H177" s="1">
        <f>VLOOKUP(G177,辅助表!$B:$C,2,0)</f>
        <v>132</v>
      </c>
      <c r="I177" s="1">
        <f>VLOOKUP(H177,辅助表!$F:$G,2,0)</f>
        <v>38</v>
      </c>
      <c r="J177" s="1" t="s">
        <v>39</v>
      </c>
      <c r="K177" s="1" t="s">
        <v>36</v>
      </c>
      <c r="M177" s="41">
        <f>VLOOKUP($J177,配件单价!$A:$D,4,0)</f>
        <v>12</v>
      </c>
      <c r="N177" s="41">
        <f>VLOOKUP($K177,配件单价!$A:$D,4,0)</f>
        <v>14</v>
      </c>
      <c r="O177" s="41">
        <f>VLOOKUP(D177,配件单价!A:D,4,0)</f>
        <v>10</v>
      </c>
      <c r="P177" s="1">
        <f t="shared" si="7"/>
        <v>12</v>
      </c>
      <c r="Q177" s="41">
        <f>VLOOKUP($A177,配件单价!$G:$I,2,0)</f>
        <v>9.02777777777778</v>
      </c>
      <c r="R177" s="44">
        <f t="shared" si="8"/>
        <v>167.027777777778</v>
      </c>
      <c r="S177" s="44">
        <v>188.591813068254</v>
      </c>
      <c r="T177" s="44">
        <v>258.009554028042</v>
      </c>
      <c r="U177" s="44">
        <v>30.3571428571429</v>
      </c>
      <c r="V177" s="44">
        <v>44.8412698412698</v>
      </c>
      <c r="W177" s="45">
        <v>20.8333333333333</v>
      </c>
      <c r="X177" s="45">
        <v>25</v>
      </c>
      <c r="Y177" s="45">
        <f>VLOOKUP(A177,配件单价!$L:$O,4,0)</f>
        <v>8</v>
      </c>
      <c r="Z177" s="45">
        <f>VLOOKUP(G177,配件单价!$Q:$U,5,0)</f>
        <v>228.916125</v>
      </c>
    </row>
    <row r="178" ht="15" spans="1:26">
      <c r="A178" s="1">
        <v>900</v>
      </c>
      <c r="B178" s="1">
        <v>290</v>
      </c>
      <c r="C178" s="1">
        <v>12</v>
      </c>
      <c r="D178" s="1" t="s">
        <v>41</v>
      </c>
      <c r="E178" s="1">
        <v>6</v>
      </c>
      <c r="F178" s="1">
        <v>5.5</v>
      </c>
      <c r="G178" s="1" t="str">
        <f t="shared" si="6"/>
        <v>6-5.5kW</v>
      </c>
      <c r="H178" s="1">
        <f>VLOOKUP(G178,辅助表!$B:$C,2,0)</f>
        <v>132</v>
      </c>
      <c r="I178" s="1">
        <f>VLOOKUP(H178,辅助表!$F:$G,2,0)</f>
        <v>38</v>
      </c>
      <c r="J178" s="1" t="s">
        <v>39</v>
      </c>
      <c r="K178" s="1" t="s">
        <v>36</v>
      </c>
      <c r="M178" s="41">
        <f>VLOOKUP($J178,配件单价!$A:$D,4,0)</f>
        <v>12</v>
      </c>
      <c r="N178" s="41">
        <f>VLOOKUP($K178,配件单价!$A:$D,4,0)</f>
        <v>14</v>
      </c>
      <c r="O178" s="41">
        <f>VLOOKUP(D178,配件单价!A:D,4,0)</f>
        <v>10</v>
      </c>
      <c r="P178" s="1">
        <f t="shared" si="7"/>
        <v>12</v>
      </c>
      <c r="Q178" s="41">
        <f>VLOOKUP($A178,配件单价!$G:$I,2,0)</f>
        <v>9.02777777777778</v>
      </c>
      <c r="R178" s="44">
        <f t="shared" si="8"/>
        <v>167.027777777778</v>
      </c>
      <c r="S178" s="44">
        <v>188.591813068254</v>
      </c>
      <c r="T178" s="44">
        <v>258.009554028042</v>
      </c>
      <c r="U178" s="44">
        <v>30.3571428571429</v>
      </c>
      <c r="V178" s="44">
        <v>44.8412698412698</v>
      </c>
      <c r="W178" s="45">
        <v>20.8333333333333</v>
      </c>
      <c r="X178" s="45">
        <v>25</v>
      </c>
      <c r="Y178" s="45">
        <f>VLOOKUP(A178,配件单价!$L:$O,4,0)</f>
        <v>8</v>
      </c>
      <c r="Z178" s="45">
        <f>VLOOKUP(G178,配件单价!$Q:$U,5,0)</f>
        <v>260.82</v>
      </c>
    </row>
    <row r="179" ht="15" spans="1:26">
      <c r="A179" s="1">
        <v>1000</v>
      </c>
      <c r="B179" s="1">
        <v>290</v>
      </c>
      <c r="C179" s="1">
        <v>6</v>
      </c>
      <c r="D179" s="1" t="s">
        <v>41</v>
      </c>
      <c r="E179" s="1">
        <v>4</v>
      </c>
      <c r="F179" s="1">
        <v>5.5</v>
      </c>
      <c r="G179" s="1" t="str">
        <f t="shared" si="6"/>
        <v>4-5.5kW</v>
      </c>
      <c r="H179" s="1">
        <f>VLOOKUP(G179,辅助表!$B:$C,2,0)</f>
        <v>132</v>
      </c>
      <c r="I179" s="1">
        <f>VLOOKUP(H179,辅助表!$F:$G,2,0)</f>
        <v>38</v>
      </c>
      <c r="J179" s="1" t="s">
        <v>39</v>
      </c>
      <c r="K179" s="1" t="s">
        <v>36</v>
      </c>
      <c r="M179" s="41">
        <f>VLOOKUP($J179,配件单价!$A:$D,4,0)</f>
        <v>12</v>
      </c>
      <c r="N179" s="41">
        <f>VLOOKUP($K179,配件单价!$A:$D,4,0)</f>
        <v>14</v>
      </c>
      <c r="O179" s="41">
        <f>VLOOKUP(D179,配件单价!A:D,4,0)</f>
        <v>10</v>
      </c>
      <c r="P179" s="1">
        <f t="shared" si="7"/>
        <v>6</v>
      </c>
      <c r="Q179" s="41">
        <f>VLOOKUP($A179,配件单价!$G:$I,2,0)</f>
        <v>9.02777777777778</v>
      </c>
      <c r="R179" s="44">
        <f t="shared" si="8"/>
        <v>107.027777777778</v>
      </c>
      <c r="S179" s="44">
        <v>211.336751103175</v>
      </c>
      <c r="T179" s="44">
        <v>298.492999150794</v>
      </c>
      <c r="U179" s="44">
        <v>36.5079365079365</v>
      </c>
      <c r="V179" s="44">
        <v>54.1666666666667</v>
      </c>
      <c r="W179" s="45">
        <v>23.015873015873</v>
      </c>
      <c r="X179" s="45">
        <v>27.3809523809524</v>
      </c>
      <c r="Y179" s="45">
        <f>VLOOKUP(A179,配件单价!$L:$O,4,0)</f>
        <v>11</v>
      </c>
      <c r="Z179" s="45">
        <f>VLOOKUP(G179,配件单价!$Q:$U,5,0)</f>
        <v>209.354625</v>
      </c>
    </row>
    <row r="180" ht="15" spans="1:26">
      <c r="A180" s="1">
        <v>1000</v>
      </c>
      <c r="B180" s="1">
        <v>290</v>
      </c>
      <c r="C180" s="1">
        <v>6</v>
      </c>
      <c r="D180" s="1" t="s">
        <v>41</v>
      </c>
      <c r="E180" s="1">
        <v>4</v>
      </c>
      <c r="F180" s="1">
        <v>7.5</v>
      </c>
      <c r="G180" s="1" t="str">
        <f t="shared" si="6"/>
        <v>4-7.5kW</v>
      </c>
      <c r="H180" s="1">
        <f>VLOOKUP(G180,辅助表!$B:$C,2,0)</f>
        <v>132</v>
      </c>
      <c r="I180" s="1">
        <f>VLOOKUP(H180,辅助表!$F:$G,2,0)</f>
        <v>38</v>
      </c>
      <c r="J180" s="1" t="s">
        <v>39</v>
      </c>
      <c r="K180" s="1" t="s">
        <v>36</v>
      </c>
      <c r="M180" s="41">
        <f>VLOOKUP($J180,配件单价!$A:$D,4,0)</f>
        <v>12</v>
      </c>
      <c r="N180" s="41">
        <f>VLOOKUP($K180,配件单价!$A:$D,4,0)</f>
        <v>14</v>
      </c>
      <c r="O180" s="41">
        <f>VLOOKUP(D180,配件单价!A:D,4,0)</f>
        <v>10</v>
      </c>
      <c r="P180" s="1">
        <f t="shared" si="7"/>
        <v>6</v>
      </c>
      <c r="Q180" s="41">
        <f>VLOOKUP($A180,配件单价!$G:$I,2,0)</f>
        <v>9.02777777777778</v>
      </c>
      <c r="R180" s="44">
        <f t="shared" si="8"/>
        <v>107.027777777778</v>
      </c>
      <c r="S180" s="44">
        <v>211.336751103175</v>
      </c>
      <c r="T180" s="44">
        <v>298.492999150794</v>
      </c>
      <c r="U180" s="44">
        <v>36.5079365079365</v>
      </c>
      <c r="V180" s="44">
        <v>54.1666666666667</v>
      </c>
      <c r="W180" s="45">
        <v>23.015873015873</v>
      </c>
      <c r="X180" s="45">
        <v>27.3809523809524</v>
      </c>
      <c r="Y180" s="45">
        <f>VLOOKUP(A180,配件单价!$L:$O,4,0)</f>
        <v>11</v>
      </c>
      <c r="Z180" s="45">
        <f>VLOOKUP(G180,配件单价!$Q:$U,5,0)</f>
        <v>249.874875</v>
      </c>
    </row>
    <row r="181" ht="15" spans="1:26">
      <c r="A181" s="1">
        <v>1000</v>
      </c>
      <c r="B181" s="1">
        <v>290</v>
      </c>
      <c r="C181" s="1">
        <v>6</v>
      </c>
      <c r="D181" s="1" t="s">
        <v>41</v>
      </c>
      <c r="E181" s="1">
        <v>4</v>
      </c>
      <c r="F181" s="1">
        <v>11</v>
      </c>
      <c r="G181" s="1" t="str">
        <f t="shared" si="6"/>
        <v>4-11kW</v>
      </c>
      <c r="H181" s="1">
        <f>VLOOKUP(G181,辅助表!$B:$C,2,0)</f>
        <v>160</v>
      </c>
      <c r="I181" s="1">
        <f>VLOOKUP(H181,辅助表!$F:$G,2,0)</f>
        <v>42</v>
      </c>
      <c r="J181" s="1" t="s">
        <v>39</v>
      </c>
      <c r="K181" s="1" t="s">
        <v>38</v>
      </c>
      <c r="M181" s="41">
        <f>VLOOKUP($J181,配件单价!$A:$D,4,0)</f>
        <v>12</v>
      </c>
      <c r="N181" s="41">
        <f>VLOOKUP($K181,配件单价!$A:$D,4,0)</f>
        <v>23</v>
      </c>
      <c r="O181" s="41">
        <f>VLOOKUP(D181,配件单价!A:D,4,0)</f>
        <v>10</v>
      </c>
      <c r="P181" s="1">
        <f t="shared" si="7"/>
        <v>6</v>
      </c>
      <c r="Q181" s="41">
        <f>VLOOKUP($A181,配件单价!$G:$I,2,0)</f>
        <v>9.02777777777778</v>
      </c>
      <c r="R181" s="44">
        <f t="shared" si="8"/>
        <v>116.027777777778</v>
      </c>
      <c r="S181" s="44">
        <v>229.788227888889</v>
      </c>
      <c r="T181" s="44">
        <v>324.778443793651</v>
      </c>
      <c r="U181" s="44">
        <v>36.5079365079365</v>
      </c>
      <c r="V181" s="44">
        <v>54.1666666666667</v>
      </c>
      <c r="W181" s="45">
        <v>23.015873015873</v>
      </c>
      <c r="X181" s="45">
        <v>27.3809523809524</v>
      </c>
      <c r="Y181" s="45">
        <f>VLOOKUP(A181,配件单价!$L:$O,4,0)</f>
        <v>11</v>
      </c>
      <c r="Z181" s="45">
        <f>VLOOKUP(G181,配件单价!$Q:$U,5,0)</f>
        <v>369.572625</v>
      </c>
    </row>
    <row r="182" ht="15" spans="1:26">
      <c r="A182" s="1">
        <v>1000</v>
      </c>
      <c r="B182" s="1">
        <v>290</v>
      </c>
      <c r="C182" s="1">
        <v>6</v>
      </c>
      <c r="D182" s="1" t="s">
        <v>41</v>
      </c>
      <c r="E182" s="1">
        <v>4</v>
      </c>
      <c r="F182" s="1">
        <v>15</v>
      </c>
      <c r="G182" s="1" t="str">
        <f t="shared" si="6"/>
        <v>4-15kW</v>
      </c>
      <c r="H182" s="1">
        <f>VLOOKUP(G182,辅助表!$B:$C,2,0)</f>
        <v>160</v>
      </c>
      <c r="I182" s="1">
        <f>VLOOKUP(H182,辅助表!$F:$G,2,0)</f>
        <v>42</v>
      </c>
      <c r="J182" s="1" t="s">
        <v>39</v>
      </c>
      <c r="K182" s="1" t="s">
        <v>38</v>
      </c>
      <c r="M182" s="41">
        <f>VLOOKUP($J182,配件单价!$A:$D,4,0)</f>
        <v>12</v>
      </c>
      <c r="N182" s="41">
        <f>VLOOKUP($K182,配件单价!$A:$D,4,0)</f>
        <v>23</v>
      </c>
      <c r="O182" s="41">
        <f>VLOOKUP(D182,配件单价!A:D,4,0)</f>
        <v>10</v>
      </c>
      <c r="P182" s="1">
        <f t="shared" si="7"/>
        <v>6</v>
      </c>
      <c r="Q182" s="41">
        <f>VLOOKUP($A182,配件单价!$G:$I,2,0)</f>
        <v>9.02777777777778</v>
      </c>
      <c r="R182" s="44">
        <f t="shared" si="8"/>
        <v>116.027777777778</v>
      </c>
      <c r="S182" s="44">
        <v>229.788227888889</v>
      </c>
      <c r="T182" s="44">
        <v>324.778443793651</v>
      </c>
      <c r="U182" s="44">
        <v>36.5079365079365</v>
      </c>
      <c r="V182" s="44">
        <v>54.1666666666667</v>
      </c>
      <c r="W182" s="45">
        <v>23.015873015873</v>
      </c>
      <c r="X182" s="45">
        <v>27.3809523809524</v>
      </c>
      <c r="Y182" s="45">
        <f>VLOOKUP(A182,配件单价!$L:$O,4,0)</f>
        <v>11</v>
      </c>
      <c r="Z182" s="45">
        <f>VLOOKUP(G182,配件单价!$Q:$U,5,0)</f>
        <v>421.736625</v>
      </c>
    </row>
    <row r="183" ht="15" spans="1:26">
      <c r="A183" s="1">
        <v>1000</v>
      </c>
      <c r="B183" s="1">
        <v>290</v>
      </c>
      <c r="C183" s="1">
        <v>6</v>
      </c>
      <c r="D183" s="1" t="s">
        <v>41</v>
      </c>
      <c r="E183" s="1">
        <v>4</v>
      </c>
      <c r="F183" s="1">
        <v>18.5</v>
      </c>
      <c r="G183" s="1" t="str">
        <f t="shared" si="6"/>
        <v>4-18.5kW</v>
      </c>
      <c r="H183" s="1">
        <f>VLOOKUP(G183,辅助表!$B:$C,2,0)</f>
        <v>180</v>
      </c>
      <c r="I183" s="1">
        <f>VLOOKUP(H183,辅助表!$F:$G,2,0)</f>
        <v>48</v>
      </c>
      <c r="J183" s="1" t="s">
        <v>39</v>
      </c>
      <c r="K183" s="1" t="s">
        <v>40</v>
      </c>
      <c r="M183" s="41">
        <f>VLOOKUP($J183,配件单价!$A:$D,4,0)</f>
        <v>12</v>
      </c>
      <c r="N183" s="41">
        <f>VLOOKUP($K183,配件单价!$A:$D,4,0)</f>
        <v>23</v>
      </c>
      <c r="O183" s="41">
        <f>VLOOKUP(D183,配件单价!A:D,4,0)</f>
        <v>10</v>
      </c>
      <c r="P183" s="1">
        <f t="shared" si="7"/>
        <v>6</v>
      </c>
      <c r="Q183" s="41">
        <f>VLOOKUP($A183,配件单价!$G:$I,2,0)</f>
        <v>9.02777777777778</v>
      </c>
      <c r="R183" s="44">
        <f t="shared" si="8"/>
        <v>116.027777777778</v>
      </c>
      <c r="S183" s="44">
        <v>229.788227888889</v>
      </c>
      <c r="T183" s="44">
        <v>324.778443793651</v>
      </c>
      <c r="U183" s="44">
        <v>36.5079365079365</v>
      </c>
      <c r="V183" s="44">
        <v>54.1666666666667</v>
      </c>
      <c r="W183" s="45">
        <v>23.015873015873</v>
      </c>
      <c r="X183" s="45">
        <v>27.3809523809524</v>
      </c>
      <c r="Y183" s="45">
        <f>VLOOKUP(A183,配件单价!$L:$O,4,0)</f>
        <v>11</v>
      </c>
      <c r="Z183" s="45">
        <f>VLOOKUP(G183,配件单价!$Q:$U,5,0)</f>
        <v>547.722</v>
      </c>
    </row>
    <row r="184" ht="15" spans="1:26">
      <c r="A184" s="1">
        <v>1000</v>
      </c>
      <c r="B184" s="1">
        <v>290</v>
      </c>
      <c r="C184" s="1">
        <v>6</v>
      </c>
      <c r="D184" s="1" t="s">
        <v>41</v>
      </c>
      <c r="E184" s="1">
        <v>6</v>
      </c>
      <c r="F184" s="1">
        <v>1.5</v>
      </c>
      <c r="G184" s="1" t="str">
        <f t="shared" si="6"/>
        <v>6-1.5kW</v>
      </c>
      <c r="H184" s="1">
        <f>VLOOKUP(G184,辅助表!$B:$C,2,0)</f>
        <v>100</v>
      </c>
      <c r="I184" s="1">
        <f>VLOOKUP(H184,辅助表!$F:$G,2,0)</f>
        <v>28</v>
      </c>
      <c r="J184" s="1" t="s">
        <v>39</v>
      </c>
      <c r="K184" s="1" t="s">
        <v>35</v>
      </c>
      <c r="M184" s="41">
        <f>VLOOKUP($J184,配件单价!$A:$D,4,0)</f>
        <v>12</v>
      </c>
      <c r="N184" s="41">
        <f>VLOOKUP($K184,配件单价!$A:$D,4,0)</f>
        <v>13</v>
      </c>
      <c r="O184" s="41">
        <f>VLOOKUP(D184,配件单价!A:D,4,0)</f>
        <v>10</v>
      </c>
      <c r="P184" s="1">
        <f t="shared" si="7"/>
        <v>6</v>
      </c>
      <c r="Q184" s="41">
        <f>VLOOKUP($A184,配件单价!$G:$I,2,0)</f>
        <v>9.02777777777778</v>
      </c>
      <c r="R184" s="44">
        <f t="shared" si="8"/>
        <v>106.027777777778</v>
      </c>
      <c r="S184" s="44">
        <v>211.336751103175</v>
      </c>
      <c r="T184" s="44">
        <v>298.492999150794</v>
      </c>
      <c r="U184" s="44">
        <v>36.5079365079365</v>
      </c>
      <c r="V184" s="44">
        <v>54.1666666666667</v>
      </c>
      <c r="W184" s="45">
        <v>23.015873015873</v>
      </c>
      <c r="X184" s="45">
        <v>27.3809523809524</v>
      </c>
      <c r="Y184" s="45">
        <f>VLOOKUP(A184,配件单价!$L:$O,4,0)</f>
        <v>11</v>
      </c>
      <c r="Z184" s="45">
        <f>VLOOKUP(G184,配件单价!$Q:$U,5,0)</f>
        <v>112.7115</v>
      </c>
    </row>
    <row r="185" ht="15" spans="1:26">
      <c r="A185" s="1">
        <v>1000</v>
      </c>
      <c r="B185" s="1">
        <v>290</v>
      </c>
      <c r="C185" s="1">
        <v>6</v>
      </c>
      <c r="D185" s="1" t="s">
        <v>41</v>
      </c>
      <c r="E185" s="1">
        <v>6</v>
      </c>
      <c r="F185" s="1">
        <v>2.2</v>
      </c>
      <c r="G185" s="1" t="str">
        <f t="shared" si="6"/>
        <v>6-2.2kW</v>
      </c>
      <c r="H185" s="1">
        <f>VLOOKUP(G185,辅助表!$B:$C,2,0)</f>
        <v>112</v>
      </c>
      <c r="I185" s="1">
        <f>VLOOKUP(H185,辅助表!$F:$G,2,0)</f>
        <v>28</v>
      </c>
      <c r="J185" s="1" t="s">
        <v>39</v>
      </c>
      <c r="K185" s="1" t="s">
        <v>35</v>
      </c>
      <c r="M185" s="41">
        <f>VLOOKUP($J185,配件单价!$A:$D,4,0)</f>
        <v>12</v>
      </c>
      <c r="N185" s="41">
        <f>VLOOKUP($K185,配件单价!$A:$D,4,0)</f>
        <v>13</v>
      </c>
      <c r="O185" s="41">
        <f>VLOOKUP(D185,配件单价!A:D,4,0)</f>
        <v>10</v>
      </c>
      <c r="P185" s="1">
        <f t="shared" si="7"/>
        <v>6</v>
      </c>
      <c r="Q185" s="41">
        <f>VLOOKUP($A185,配件单价!$G:$I,2,0)</f>
        <v>9.02777777777778</v>
      </c>
      <c r="R185" s="44">
        <f t="shared" si="8"/>
        <v>106.027777777778</v>
      </c>
      <c r="S185" s="44">
        <v>211.336751103175</v>
      </c>
      <c r="T185" s="44">
        <v>298.492999150794</v>
      </c>
      <c r="U185" s="44">
        <v>36.5079365079365</v>
      </c>
      <c r="V185" s="44">
        <v>54.1666666666667</v>
      </c>
      <c r="W185" s="45">
        <v>23.015873015873</v>
      </c>
      <c r="X185" s="45">
        <v>27.3809523809524</v>
      </c>
      <c r="Y185" s="45">
        <f>VLOOKUP(A185,配件单价!$L:$O,4,0)</f>
        <v>11</v>
      </c>
      <c r="Z185" s="45">
        <f>VLOOKUP(G185,配件单价!$Q:$U,5,0)</f>
        <v>149.738625</v>
      </c>
    </row>
    <row r="186" ht="15" spans="1:26">
      <c r="A186" s="1">
        <v>1000</v>
      </c>
      <c r="B186" s="1">
        <v>290</v>
      </c>
      <c r="C186" s="1">
        <v>6</v>
      </c>
      <c r="D186" s="1" t="s">
        <v>41</v>
      </c>
      <c r="E186" s="1">
        <v>6</v>
      </c>
      <c r="F186" s="1">
        <v>3</v>
      </c>
      <c r="G186" s="1" t="str">
        <f t="shared" si="6"/>
        <v>6-3kW</v>
      </c>
      <c r="H186" s="1">
        <f>VLOOKUP(G186,辅助表!$B:$C,2,0)</f>
        <v>132</v>
      </c>
      <c r="I186" s="1">
        <f>VLOOKUP(H186,辅助表!$F:$G,2,0)</f>
        <v>38</v>
      </c>
      <c r="J186" s="1" t="s">
        <v>39</v>
      </c>
      <c r="K186" s="1" t="s">
        <v>36</v>
      </c>
      <c r="M186" s="41">
        <f>VLOOKUP($J186,配件单价!$A:$D,4,0)</f>
        <v>12</v>
      </c>
      <c r="N186" s="41">
        <f>VLOOKUP($K186,配件单价!$A:$D,4,0)</f>
        <v>14</v>
      </c>
      <c r="O186" s="41">
        <f>VLOOKUP(D186,配件单价!A:D,4,0)</f>
        <v>10</v>
      </c>
      <c r="P186" s="1">
        <f t="shared" si="7"/>
        <v>6</v>
      </c>
      <c r="Q186" s="41">
        <f>VLOOKUP($A186,配件单价!$G:$I,2,0)</f>
        <v>9.02777777777778</v>
      </c>
      <c r="R186" s="44">
        <f t="shared" si="8"/>
        <v>107.027777777778</v>
      </c>
      <c r="S186" s="44">
        <v>211.336751103175</v>
      </c>
      <c r="T186" s="44">
        <v>298.492999150794</v>
      </c>
      <c r="U186" s="44">
        <v>36.5079365079365</v>
      </c>
      <c r="V186" s="44">
        <v>54.1666666666667</v>
      </c>
      <c r="W186" s="45">
        <v>23.015873015873</v>
      </c>
      <c r="X186" s="45">
        <v>27.3809523809524</v>
      </c>
      <c r="Y186" s="45">
        <f>VLOOKUP(A186,配件单价!$L:$O,4,0)</f>
        <v>11</v>
      </c>
      <c r="Z186" s="45">
        <f>VLOOKUP(G186,配件单价!$Q:$U,5,0)</f>
        <v>196.779375</v>
      </c>
    </row>
    <row r="187" ht="15" spans="1:26">
      <c r="A187" s="1">
        <v>1000</v>
      </c>
      <c r="B187" s="1">
        <v>290</v>
      </c>
      <c r="C187" s="1">
        <v>6</v>
      </c>
      <c r="D187" s="1" t="s">
        <v>41</v>
      </c>
      <c r="E187" s="1">
        <v>6</v>
      </c>
      <c r="F187" s="1">
        <v>4</v>
      </c>
      <c r="G187" s="1" t="str">
        <f t="shared" si="6"/>
        <v>6-4kW</v>
      </c>
      <c r="H187" s="1">
        <f>VLOOKUP(G187,辅助表!$B:$C,2,0)</f>
        <v>132</v>
      </c>
      <c r="I187" s="1">
        <f>VLOOKUP(H187,辅助表!$F:$G,2,0)</f>
        <v>38</v>
      </c>
      <c r="J187" s="1" t="s">
        <v>39</v>
      </c>
      <c r="K187" s="1" t="s">
        <v>36</v>
      </c>
      <c r="M187" s="41">
        <f>VLOOKUP($J187,配件单价!$A:$D,4,0)</f>
        <v>12</v>
      </c>
      <c r="N187" s="41">
        <f>VLOOKUP($K187,配件单价!$A:$D,4,0)</f>
        <v>14</v>
      </c>
      <c r="O187" s="41">
        <f>VLOOKUP(D187,配件单价!A:D,4,0)</f>
        <v>10</v>
      </c>
      <c r="P187" s="1">
        <f t="shared" si="7"/>
        <v>6</v>
      </c>
      <c r="Q187" s="41">
        <f>VLOOKUP($A187,配件单价!$G:$I,2,0)</f>
        <v>9.02777777777778</v>
      </c>
      <c r="R187" s="44">
        <f t="shared" si="8"/>
        <v>107.027777777778</v>
      </c>
      <c r="S187" s="44">
        <v>211.336751103175</v>
      </c>
      <c r="T187" s="44">
        <v>298.492999150794</v>
      </c>
      <c r="U187" s="44">
        <v>36.5079365079365</v>
      </c>
      <c r="V187" s="44">
        <v>54.1666666666667</v>
      </c>
      <c r="W187" s="45">
        <v>23.015873015873</v>
      </c>
      <c r="X187" s="45">
        <v>27.3809523809524</v>
      </c>
      <c r="Y187" s="45">
        <f>VLOOKUP(A187,配件单价!$L:$O,4,0)</f>
        <v>11</v>
      </c>
      <c r="Z187" s="45">
        <f>VLOOKUP(G187,配件单价!$Q:$U,5,0)</f>
        <v>228.916125</v>
      </c>
    </row>
    <row r="188" ht="15" spans="1:26">
      <c r="A188" s="1">
        <v>1000</v>
      </c>
      <c r="B188" s="1">
        <v>290</v>
      </c>
      <c r="C188" s="1">
        <v>6</v>
      </c>
      <c r="D188" s="1" t="s">
        <v>41</v>
      </c>
      <c r="E188" s="1">
        <v>6</v>
      </c>
      <c r="F188" s="1">
        <v>5.5</v>
      </c>
      <c r="G188" s="1" t="str">
        <f t="shared" si="6"/>
        <v>6-5.5kW</v>
      </c>
      <c r="H188" s="1">
        <f>VLOOKUP(G188,辅助表!$B:$C,2,0)</f>
        <v>132</v>
      </c>
      <c r="I188" s="1">
        <f>VLOOKUP(H188,辅助表!$F:$G,2,0)</f>
        <v>38</v>
      </c>
      <c r="J188" s="1" t="s">
        <v>39</v>
      </c>
      <c r="K188" s="1" t="s">
        <v>36</v>
      </c>
      <c r="M188" s="41">
        <f>VLOOKUP($J188,配件单价!$A:$D,4,0)</f>
        <v>12</v>
      </c>
      <c r="N188" s="41">
        <f>VLOOKUP($K188,配件单价!$A:$D,4,0)</f>
        <v>14</v>
      </c>
      <c r="O188" s="41">
        <f>VLOOKUP(D188,配件单价!A:D,4,0)</f>
        <v>10</v>
      </c>
      <c r="P188" s="1">
        <f t="shared" si="7"/>
        <v>6</v>
      </c>
      <c r="Q188" s="41">
        <f>VLOOKUP($A188,配件单价!$G:$I,2,0)</f>
        <v>9.02777777777778</v>
      </c>
      <c r="R188" s="44">
        <f t="shared" si="8"/>
        <v>107.027777777778</v>
      </c>
      <c r="S188" s="44">
        <v>211.336751103175</v>
      </c>
      <c r="T188" s="44">
        <v>298.492999150794</v>
      </c>
      <c r="U188" s="44">
        <v>36.5079365079365</v>
      </c>
      <c r="V188" s="44">
        <v>54.1666666666667</v>
      </c>
      <c r="W188" s="45">
        <v>23.015873015873</v>
      </c>
      <c r="X188" s="45">
        <v>27.3809523809524</v>
      </c>
      <c r="Y188" s="45">
        <f>VLOOKUP(A188,配件单价!$L:$O,4,0)</f>
        <v>11</v>
      </c>
      <c r="Z188" s="45">
        <f>VLOOKUP(G188,配件单价!$Q:$U,5,0)</f>
        <v>260.82</v>
      </c>
    </row>
    <row r="189" ht="15" spans="1:26">
      <c r="A189" s="1">
        <v>1000</v>
      </c>
      <c r="B189" s="1">
        <v>290</v>
      </c>
      <c r="C189" s="1">
        <v>12</v>
      </c>
      <c r="D189" s="1" t="s">
        <v>41</v>
      </c>
      <c r="E189" s="1">
        <v>4</v>
      </c>
      <c r="F189" s="1">
        <v>7.5</v>
      </c>
      <c r="G189" s="1" t="str">
        <f t="shared" si="6"/>
        <v>4-7.5kW</v>
      </c>
      <c r="H189" s="1">
        <f>VLOOKUP(G189,辅助表!$B:$C,2,0)</f>
        <v>132</v>
      </c>
      <c r="I189" s="1">
        <f>VLOOKUP(H189,辅助表!$F:$G,2,0)</f>
        <v>38</v>
      </c>
      <c r="J189" s="1" t="s">
        <v>39</v>
      </c>
      <c r="K189" s="1" t="s">
        <v>36</v>
      </c>
      <c r="M189" s="41">
        <f>VLOOKUP($J189,配件单价!$A:$D,4,0)</f>
        <v>12</v>
      </c>
      <c r="N189" s="41">
        <f>VLOOKUP($K189,配件单价!$A:$D,4,0)</f>
        <v>14</v>
      </c>
      <c r="O189" s="41">
        <f>VLOOKUP(D189,配件单价!A:D,4,0)</f>
        <v>10</v>
      </c>
      <c r="P189" s="1">
        <f t="shared" si="7"/>
        <v>12</v>
      </c>
      <c r="Q189" s="41">
        <f>VLOOKUP($A189,配件单价!$G:$I,2,0)</f>
        <v>9.02777777777778</v>
      </c>
      <c r="R189" s="44">
        <f t="shared" si="8"/>
        <v>167.027777777778</v>
      </c>
      <c r="S189" s="44">
        <v>211.336751103175</v>
      </c>
      <c r="T189" s="44">
        <v>298.492999150794</v>
      </c>
      <c r="U189" s="44">
        <v>36.5079365079365</v>
      </c>
      <c r="V189" s="44">
        <v>54.1666666666667</v>
      </c>
      <c r="W189" s="45">
        <v>23.015873015873</v>
      </c>
      <c r="X189" s="45">
        <v>27.3809523809524</v>
      </c>
      <c r="Y189" s="45">
        <f>VLOOKUP(A189,配件单价!$L:$O,4,0)</f>
        <v>11</v>
      </c>
      <c r="Z189" s="45">
        <f>VLOOKUP(G189,配件单价!$Q:$U,5,0)</f>
        <v>249.874875</v>
      </c>
    </row>
    <row r="190" ht="15" spans="1:26">
      <c r="A190" s="1">
        <v>1000</v>
      </c>
      <c r="B190" s="1">
        <v>290</v>
      </c>
      <c r="C190" s="1">
        <v>12</v>
      </c>
      <c r="D190" s="1" t="s">
        <v>41</v>
      </c>
      <c r="E190" s="1">
        <v>4</v>
      </c>
      <c r="F190" s="1">
        <v>11</v>
      </c>
      <c r="G190" s="1" t="str">
        <f t="shared" si="6"/>
        <v>4-11kW</v>
      </c>
      <c r="H190" s="1">
        <f>VLOOKUP(G190,辅助表!$B:$C,2,0)</f>
        <v>160</v>
      </c>
      <c r="I190" s="1">
        <f>VLOOKUP(H190,辅助表!$F:$G,2,0)</f>
        <v>42</v>
      </c>
      <c r="J190" s="1" t="s">
        <v>39</v>
      </c>
      <c r="K190" s="1" t="s">
        <v>38</v>
      </c>
      <c r="M190" s="41">
        <f>VLOOKUP($J190,配件单价!$A:$D,4,0)</f>
        <v>12</v>
      </c>
      <c r="N190" s="41">
        <f>VLOOKUP($K190,配件单价!$A:$D,4,0)</f>
        <v>23</v>
      </c>
      <c r="O190" s="41">
        <f>VLOOKUP(D190,配件单价!A:D,4,0)</f>
        <v>10</v>
      </c>
      <c r="P190" s="1">
        <f t="shared" si="7"/>
        <v>12</v>
      </c>
      <c r="Q190" s="41">
        <f>VLOOKUP($A190,配件单价!$G:$I,2,0)</f>
        <v>9.02777777777778</v>
      </c>
      <c r="R190" s="44">
        <f t="shared" si="8"/>
        <v>176.027777777778</v>
      </c>
      <c r="S190" s="44">
        <v>229.788227888889</v>
      </c>
      <c r="T190" s="44">
        <v>324.778443793651</v>
      </c>
      <c r="U190" s="44">
        <v>36.5079365079365</v>
      </c>
      <c r="V190" s="44">
        <v>54.1666666666667</v>
      </c>
      <c r="W190" s="45">
        <v>23.015873015873</v>
      </c>
      <c r="X190" s="45">
        <v>27.3809523809524</v>
      </c>
      <c r="Y190" s="45">
        <f>VLOOKUP(A190,配件单价!$L:$O,4,0)</f>
        <v>11</v>
      </c>
      <c r="Z190" s="45">
        <f>VLOOKUP(G190,配件单价!$Q:$U,5,0)</f>
        <v>369.572625</v>
      </c>
    </row>
    <row r="191" ht="15" spans="1:26">
      <c r="A191" s="1">
        <v>1000</v>
      </c>
      <c r="B191" s="1">
        <v>290</v>
      </c>
      <c r="C191" s="1">
        <v>12</v>
      </c>
      <c r="D191" s="1" t="s">
        <v>41</v>
      </c>
      <c r="E191" s="1">
        <v>4</v>
      </c>
      <c r="F191" s="1">
        <v>15</v>
      </c>
      <c r="G191" s="1" t="str">
        <f t="shared" si="6"/>
        <v>4-15kW</v>
      </c>
      <c r="H191" s="1">
        <f>VLOOKUP(G191,辅助表!$B:$C,2,0)</f>
        <v>160</v>
      </c>
      <c r="I191" s="1">
        <f>VLOOKUP(H191,辅助表!$F:$G,2,0)</f>
        <v>42</v>
      </c>
      <c r="J191" s="1" t="s">
        <v>39</v>
      </c>
      <c r="K191" s="1" t="s">
        <v>38</v>
      </c>
      <c r="M191" s="41">
        <f>VLOOKUP($J191,配件单价!$A:$D,4,0)</f>
        <v>12</v>
      </c>
      <c r="N191" s="41">
        <f>VLOOKUP($K191,配件单价!$A:$D,4,0)</f>
        <v>23</v>
      </c>
      <c r="O191" s="41">
        <f>VLOOKUP(D191,配件单价!A:D,4,0)</f>
        <v>10</v>
      </c>
      <c r="P191" s="1">
        <f t="shared" si="7"/>
        <v>12</v>
      </c>
      <c r="Q191" s="41">
        <f>VLOOKUP($A191,配件单价!$G:$I,2,0)</f>
        <v>9.02777777777778</v>
      </c>
      <c r="R191" s="44">
        <f t="shared" si="8"/>
        <v>176.027777777778</v>
      </c>
      <c r="S191" s="44">
        <v>229.788227888889</v>
      </c>
      <c r="T191" s="44">
        <v>324.778443793651</v>
      </c>
      <c r="U191" s="44">
        <v>36.5079365079365</v>
      </c>
      <c r="V191" s="44">
        <v>54.1666666666667</v>
      </c>
      <c r="W191" s="45">
        <v>23.015873015873</v>
      </c>
      <c r="X191" s="45">
        <v>27.3809523809524</v>
      </c>
      <c r="Y191" s="45">
        <f>VLOOKUP(A191,配件单价!$L:$O,4,0)</f>
        <v>11</v>
      </c>
      <c r="Z191" s="45">
        <f>VLOOKUP(G191,配件单价!$Q:$U,5,0)</f>
        <v>421.736625</v>
      </c>
    </row>
    <row r="192" ht="15" spans="1:26">
      <c r="A192" s="1">
        <v>1000</v>
      </c>
      <c r="B192" s="1">
        <v>290</v>
      </c>
      <c r="C192" s="1">
        <v>12</v>
      </c>
      <c r="D192" s="1" t="s">
        <v>41</v>
      </c>
      <c r="E192" s="1">
        <v>4</v>
      </c>
      <c r="F192" s="1">
        <v>18.5</v>
      </c>
      <c r="G192" s="1" t="str">
        <f t="shared" si="6"/>
        <v>4-18.5kW</v>
      </c>
      <c r="H192" s="1">
        <f>VLOOKUP(G192,辅助表!$B:$C,2,0)</f>
        <v>180</v>
      </c>
      <c r="I192" s="1">
        <f>VLOOKUP(H192,辅助表!$F:$G,2,0)</f>
        <v>48</v>
      </c>
      <c r="J192" s="1" t="s">
        <v>39</v>
      </c>
      <c r="K192" s="1" t="s">
        <v>40</v>
      </c>
      <c r="M192" s="41">
        <f>VLOOKUP($J192,配件单价!$A:$D,4,0)</f>
        <v>12</v>
      </c>
      <c r="N192" s="41">
        <f>VLOOKUP($K192,配件单价!$A:$D,4,0)</f>
        <v>23</v>
      </c>
      <c r="O192" s="41">
        <f>VLOOKUP(D192,配件单价!A:D,4,0)</f>
        <v>10</v>
      </c>
      <c r="P192" s="1">
        <f t="shared" si="7"/>
        <v>12</v>
      </c>
      <c r="Q192" s="41">
        <f>VLOOKUP($A192,配件单价!$G:$I,2,0)</f>
        <v>9.02777777777778</v>
      </c>
      <c r="R192" s="44">
        <f t="shared" si="8"/>
        <v>176.027777777778</v>
      </c>
      <c r="S192" s="44">
        <v>229.788227888889</v>
      </c>
      <c r="T192" s="44">
        <v>324.778443793651</v>
      </c>
      <c r="U192" s="44">
        <v>36.5079365079365</v>
      </c>
      <c r="V192" s="44">
        <v>54.1666666666667</v>
      </c>
      <c r="W192" s="45">
        <v>23.015873015873</v>
      </c>
      <c r="X192" s="45">
        <v>27.3809523809524</v>
      </c>
      <c r="Y192" s="45">
        <f>VLOOKUP(A192,配件单价!$L:$O,4,0)</f>
        <v>11</v>
      </c>
      <c r="Z192" s="45">
        <f>VLOOKUP(G192,配件单价!$Q:$U,5,0)</f>
        <v>547.722</v>
      </c>
    </row>
    <row r="193" ht="15" spans="1:26">
      <c r="A193" s="1">
        <v>1000</v>
      </c>
      <c r="B193" s="1">
        <v>290</v>
      </c>
      <c r="C193" s="1">
        <v>12</v>
      </c>
      <c r="D193" s="1" t="s">
        <v>41</v>
      </c>
      <c r="E193" s="1">
        <v>4</v>
      </c>
      <c r="F193" s="1">
        <v>22</v>
      </c>
      <c r="G193" s="1" t="str">
        <f t="shared" si="6"/>
        <v>4-22kW</v>
      </c>
      <c r="H193" s="1">
        <f>VLOOKUP(G193,辅助表!$B:$C,2,0)</f>
        <v>180</v>
      </c>
      <c r="I193" s="1">
        <f>VLOOKUP(H193,辅助表!$F:$G,2,0)</f>
        <v>48</v>
      </c>
      <c r="J193" s="1" t="s">
        <v>39</v>
      </c>
      <c r="K193" s="1" t="s">
        <v>40</v>
      </c>
      <c r="M193" s="41">
        <f>VLOOKUP($J193,配件单价!$A:$D,4,0)</f>
        <v>12</v>
      </c>
      <c r="N193" s="41">
        <f>VLOOKUP($K193,配件单价!$A:$D,4,0)</f>
        <v>23</v>
      </c>
      <c r="O193" s="41">
        <f>VLOOKUP(D193,配件单价!A:D,4,0)</f>
        <v>10</v>
      </c>
      <c r="P193" s="1">
        <f t="shared" si="7"/>
        <v>12</v>
      </c>
      <c r="Q193" s="41">
        <f>VLOOKUP($A193,配件单价!$G:$I,2,0)</f>
        <v>9.02777777777778</v>
      </c>
      <c r="R193" s="44">
        <f t="shared" si="8"/>
        <v>176.027777777778</v>
      </c>
      <c r="S193" s="44">
        <v>229.788227888889</v>
      </c>
      <c r="T193" s="44">
        <v>324.778443793651</v>
      </c>
      <c r="U193" s="44">
        <v>36.5079365079365</v>
      </c>
      <c r="V193" s="44">
        <v>54.1666666666667</v>
      </c>
      <c r="W193" s="45">
        <v>23.015873015873</v>
      </c>
      <c r="X193" s="45">
        <v>27.3809523809524</v>
      </c>
      <c r="Y193" s="45">
        <f>VLOOKUP(A193,配件单价!$L:$O,4,0)</f>
        <v>11</v>
      </c>
      <c r="Z193" s="45">
        <f>VLOOKUP(G193,配件单价!$Q:$U,5,0)</f>
        <v>586.37925</v>
      </c>
    </row>
    <row r="194" ht="15" spans="1:26">
      <c r="A194" s="1">
        <v>1000</v>
      </c>
      <c r="B194" s="1">
        <v>290</v>
      </c>
      <c r="C194" s="1">
        <v>12</v>
      </c>
      <c r="D194" s="1" t="s">
        <v>41</v>
      </c>
      <c r="E194" s="1">
        <v>6</v>
      </c>
      <c r="F194" s="1">
        <v>2.2</v>
      </c>
      <c r="G194" s="1" t="str">
        <f t="shared" si="6"/>
        <v>6-2.2kW</v>
      </c>
      <c r="H194" s="1">
        <f>VLOOKUP(G194,辅助表!$B:$C,2,0)</f>
        <v>112</v>
      </c>
      <c r="I194" s="1">
        <f>VLOOKUP(H194,辅助表!$F:$G,2,0)</f>
        <v>28</v>
      </c>
      <c r="J194" s="1" t="s">
        <v>39</v>
      </c>
      <c r="K194" s="1" t="s">
        <v>35</v>
      </c>
      <c r="M194" s="41">
        <f>VLOOKUP($J194,配件单价!$A:$D,4,0)</f>
        <v>12</v>
      </c>
      <c r="N194" s="41">
        <f>VLOOKUP($K194,配件单价!$A:$D,4,0)</f>
        <v>13</v>
      </c>
      <c r="O194" s="41">
        <f>VLOOKUP(D194,配件单价!A:D,4,0)</f>
        <v>10</v>
      </c>
      <c r="P194" s="1">
        <f t="shared" si="7"/>
        <v>12</v>
      </c>
      <c r="Q194" s="41">
        <f>VLOOKUP($A194,配件单价!$G:$I,2,0)</f>
        <v>9.02777777777778</v>
      </c>
      <c r="R194" s="44">
        <f t="shared" si="8"/>
        <v>166.027777777778</v>
      </c>
      <c r="S194" s="44">
        <v>211.336751103175</v>
      </c>
      <c r="T194" s="44">
        <v>298.492999150794</v>
      </c>
      <c r="U194" s="44">
        <v>36.5079365079365</v>
      </c>
      <c r="V194" s="44">
        <v>54.1666666666667</v>
      </c>
      <c r="W194" s="45">
        <v>23.015873015873</v>
      </c>
      <c r="X194" s="45">
        <v>27.3809523809524</v>
      </c>
      <c r="Y194" s="45">
        <f>VLOOKUP(A194,配件单价!$L:$O,4,0)</f>
        <v>11</v>
      </c>
      <c r="Z194" s="45">
        <f>VLOOKUP(G194,配件单价!$Q:$U,5,0)</f>
        <v>149.738625</v>
      </c>
    </row>
    <row r="195" ht="15" spans="1:26">
      <c r="A195" s="1">
        <v>1000</v>
      </c>
      <c r="B195" s="1">
        <v>290</v>
      </c>
      <c r="C195" s="1">
        <v>12</v>
      </c>
      <c r="D195" s="1" t="s">
        <v>41</v>
      </c>
      <c r="E195" s="1">
        <v>6</v>
      </c>
      <c r="F195" s="1">
        <v>3</v>
      </c>
      <c r="G195" s="1" t="str">
        <f t="shared" si="6"/>
        <v>6-3kW</v>
      </c>
      <c r="H195" s="1">
        <f>VLOOKUP(G195,辅助表!$B:$C,2,0)</f>
        <v>132</v>
      </c>
      <c r="I195" s="1">
        <f>VLOOKUP(H195,辅助表!$F:$G,2,0)</f>
        <v>38</v>
      </c>
      <c r="J195" s="1" t="s">
        <v>39</v>
      </c>
      <c r="K195" s="1" t="s">
        <v>36</v>
      </c>
      <c r="M195" s="41">
        <f>VLOOKUP($J195,配件单价!$A:$D,4,0)</f>
        <v>12</v>
      </c>
      <c r="N195" s="41">
        <f>VLOOKUP($K195,配件单价!$A:$D,4,0)</f>
        <v>14</v>
      </c>
      <c r="O195" s="41">
        <f>VLOOKUP(D195,配件单价!A:D,4,0)</f>
        <v>10</v>
      </c>
      <c r="P195" s="1">
        <f t="shared" si="7"/>
        <v>12</v>
      </c>
      <c r="Q195" s="41">
        <f>VLOOKUP($A195,配件单价!$G:$I,2,0)</f>
        <v>9.02777777777778</v>
      </c>
      <c r="R195" s="44">
        <f t="shared" si="8"/>
        <v>167.027777777778</v>
      </c>
      <c r="S195" s="44">
        <v>211.336751103175</v>
      </c>
      <c r="T195" s="44">
        <v>298.492999150794</v>
      </c>
      <c r="U195" s="44">
        <v>36.5079365079365</v>
      </c>
      <c r="V195" s="44">
        <v>54.1666666666667</v>
      </c>
      <c r="W195" s="45">
        <v>23.015873015873</v>
      </c>
      <c r="X195" s="45">
        <v>27.3809523809524</v>
      </c>
      <c r="Y195" s="45">
        <f>VLOOKUP(A195,配件单价!$L:$O,4,0)</f>
        <v>11</v>
      </c>
      <c r="Z195" s="45">
        <f>VLOOKUP(G195,配件单价!$Q:$U,5,0)</f>
        <v>196.779375</v>
      </c>
    </row>
    <row r="196" ht="15" spans="1:26">
      <c r="A196" s="1">
        <v>1000</v>
      </c>
      <c r="B196" s="1">
        <v>290</v>
      </c>
      <c r="C196" s="1">
        <v>12</v>
      </c>
      <c r="D196" s="1" t="s">
        <v>41</v>
      </c>
      <c r="E196" s="1">
        <v>6</v>
      </c>
      <c r="F196" s="1">
        <v>4</v>
      </c>
      <c r="G196" s="1" t="str">
        <f t="shared" si="6"/>
        <v>6-4kW</v>
      </c>
      <c r="H196" s="1">
        <f>VLOOKUP(G196,辅助表!$B:$C,2,0)</f>
        <v>132</v>
      </c>
      <c r="I196" s="1">
        <f>VLOOKUP(H196,辅助表!$F:$G,2,0)</f>
        <v>38</v>
      </c>
      <c r="J196" s="1" t="s">
        <v>39</v>
      </c>
      <c r="K196" s="1" t="s">
        <v>36</v>
      </c>
      <c r="M196" s="41">
        <f>VLOOKUP($J196,配件单价!$A:$D,4,0)</f>
        <v>12</v>
      </c>
      <c r="N196" s="41">
        <f>VLOOKUP($K196,配件单价!$A:$D,4,0)</f>
        <v>14</v>
      </c>
      <c r="O196" s="41">
        <f>VLOOKUP(D196,配件单价!A:D,4,0)</f>
        <v>10</v>
      </c>
      <c r="P196" s="1">
        <f t="shared" si="7"/>
        <v>12</v>
      </c>
      <c r="Q196" s="41">
        <f>VLOOKUP($A196,配件单价!$G:$I,2,0)</f>
        <v>9.02777777777778</v>
      </c>
      <c r="R196" s="44">
        <f t="shared" si="8"/>
        <v>167.027777777778</v>
      </c>
      <c r="S196" s="44">
        <v>211.336751103175</v>
      </c>
      <c r="T196" s="44">
        <v>298.492999150794</v>
      </c>
      <c r="U196" s="44">
        <v>36.5079365079365</v>
      </c>
      <c r="V196" s="44">
        <v>54.1666666666667</v>
      </c>
      <c r="W196" s="45">
        <v>23.015873015873</v>
      </c>
      <c r="X196" s="45">
        <v>27.3809523809524</v>
      </c>
      <c r="Y196" s="45">
        <f>VLOOKUP(A196,配件单价!$L:$O,4,0)</f>
        <v>11</v>
      </c>
      <c r="Z196" s="45">
        <f>VLOOKUP(G196,配件单价!$Q:$U,5,0)</f>
        <v>228.916125</v>
      </c>
    </row>
    <row r="197" ht="15" spans="1:26">
      <c r="A197" s="1">
        <v>1000</v>
      </c>
      <c r="B197" s="1">
        <v>290</v>
      </c>
      <c r="C197" s="1">
        <v>12</v>
      </c>
      <c r="D197" s="1" t="s">
        <v>41</v>
      </c>
      <c r="E197" s="1">
        <v>6</v>
      </c>
      <c r="F197" s="1">
        <v>5.5</v>
      </c>
      <c r="G197" s="1" t="str">
        <f t="shared" ref="G197:G227" si="9">E197&amp;"-"&amp;F197&amp;"kW"</f>
        <v>6-5.5kW</v>
      </c>
      <c r="H197" s="1">
        <f>VLOOKUP(G197,辅助表!$B:$C,2,0)</f>
        <v>132</v>
      </c>
      <c r="I197" s="1">
        <f>VLOOKUP(H197,辅助表!$F:$G,2,0)</f>
        <v>38</v>
      </c>
      <c r="J197" s="1" t="s">
        <v>39</v>
      </c>
      <c r="K197" s="1" t="s">
        <v>36</v>
      </c>
      <c r="M197" s="41">
        <f>VLOOKUP($J197,配件单价!$A:$D,4,0)</f>
        <v>12</v>
      </c>
      <c r="N197" s="41">
        <f>VLOOKUP($K197,配件单价!$A:$D,4,0)</f>
        <v>14</v>
      </c>
      <c r="O197" s="41">
        <f>VLOOKUP(D197,配件单价!A:D,4,0)</f>
        <v>10</v>
      </c>
      <c r="P197" s="1">
        <f t="shared" ref="P197:P227" si="10">C197</f>
        <v>12</v>
      </c>
      <c r="Q197" s="41">
        <f>VLOOKUP($A197,配件单价!$G:$I,2,0)</f>
        <v>9.02777777777778</v>
      </c>
      <c r="R197" s="44">
        <f t="shared" ref="R197:R227" si="11">M197*2+N197+O197*P197+Q197</f>
        <v>167.027777777778</v>
      </c>
      <c r="S197" s="44">
        <v>211.336751103175</v>
      </c>
      <c r="T197" s="44">
        <v>298.492999150794</v>
      </c>
      <c r="U197" s="44">
        <v>36.5079365079365</v>
      </c>
      <c r="V197" s="44">
        <v>54.1666666666667</v>
      </c>
      <c r="W197" s="45">
        <v>23.015873015873</v>
      </c>
      <c r="X197" s="45">
        <v>27.3809523809524</v>
      </c>
      <c r="Y197" s="45">
        <f>VLOOKUP(A197,配件单价!$L:$O,4,0)</f>
        <v>11</v>
      </c>
      <c r="Z197" s="45">
        <f>VLOOKUP(G197,配件单价!$Q:$U,5,0)</f>
        <v>260.82</v>
      </c>
    </row>
    <row r="198" ht="15" spans="1:26">
      <c r="A198" s="1">
        <v>1000</v>
      </c>
      <c r="B198" s="1">
        <v>290</v>
      </c>
      <c r="C198" s="1">
        <v>12</v>
      </c>
      <c r="D198" s="1" t="s">
        <v>41</v>
      </c>
      <c r="E198" s="1">
        <v>6</v>
      </c>
      <c r="F198" s="1">
        <v>7.5</v>
      </c>
      <c r="G198" s="1" t="str">
        <f t="shared" si="9"/>
        <v>6-7.5kW</v>
      </c>
      <c r="H198" s="1">
        <f>VLOOKUP(G198,辅助表!$B:$C,2,0)</f>
        <v>160</v>
      </c>
      <c r="I198" s="1">
        <f>VLOOKUP(H198,辅助表!$F:$G,2,0)</f>
        <v>42</v>
      </c>
      <c r="J198" s="1" t="s">
        <v>39</v>
      </c>
      <c r="K198" s="1" t="s">
        <v>38</v>
      </c>
      <c r="M198" s="41">
        <f>VLOOKUP($J198,配件单价!$A:$D,4,0)</f>
        <v>12</v>
      </c>
      <c r="N198" s="41">
        <f>VLOOKUP($K198,配件单价!$A:$D,4,0)</f>
        <v>23</v>
      </c>
      <c r="O198" s="41">
        <f>VLOOKUP(D198,配件单价!A:D,4,0)</f>
        <v>10</v>
      </c>
      <c r="P198" s="1">
        <f t="shared" si="10"/>
        <v>12</v>
      </c>
      <c r="Q198" s="41">
        <f>VLOOKUP($A198,配件单价!$G:$I,2,0)</f>
        <v>9.02777777777778</v>
      </c>
      <c r="R198" s="44">
        <f t="shared" si="11"/>
        <v>176.027777777778</v>
      </c>
      <c r="S198" s="44">
        <v>229.788227888889</v>
      </c>
      <c r="T198" s="44">
        <v>324.778443793651</v>
      </c>
      <c r="U198" s="44">
        <v>36.5079365079365</v>
      </c>
      <c r="V198" s="44">
        <v>54.1666666666667</v>
      </c>
      <c r="W198" s="45">
        <v>23.015873015873</v>
      </c>
      <c r="X198" s="45">
        <v>27.3809523809524</v>
      </c>
      <c r="Y198" s="45">
        <f>VLOOKUP(A198,配件单价!$L:$O,4,0)</f>
        <v>11</v>
      </c>
      <c r="Z198" s="45">
        <f>VLOOKUP(G198,配件单价!$Q:$U,5,0)</f>
        <v>358.394625</v>
      </c>
    </row>
    <row r="199" ht="15" spans="1:26">
      <c r="A199" s="1">
        <v>1120</v>
      </c>
      <c r="B199" s="1">
        <v>290</v>
      </c>
      <c r="C199" s="1">
        <v>12</v>
      </c>
      <c r="D199" s="1" t="s">
        <v>41</v>
      </c>
      <c r="E199" s="1">
        <v>4</v>
      </c>
      <c r="F199" s="1">
        <v>18.5</v>
      </c>
      <c r="G199" s="1" t="str">
        <f t="shared" si="9"/>
        <v>4-18.5kW</v>
      </c>
      <c r="H199" s="1">
        <f>VLOOKUP(G199,辅助表!$B:$C,2,0)</f>
        <v>180</v>
      </c>
      <c r="I199" s="1">
        <f>VLOOKUP(H199,辅助表!$F:$G,2,0)</f>
        <v>48</v>
      </c>
      <c r="J199" s="1" t="s">
        <v>39</v>
      </c>
      <c r="K199" s="1" t="s">
        <v>40</v>
      </c>
      <c r="M199" s="41">
        <f>VLOOKUP($J199,配件单价!$A:$D,4,0)</f>
        <v>12</v>
      </c>
      <c r="N199" s="41">
        <f>VLOOKUP($K199,配件单价!$A:$D,4,0)</f>
        <v>23</v>
      </c>
      <c r="O199" s="41">
        <f>VLOOKUP(D199,配件单价!A:D,4,0)</f>
        <v>10</v>
      </c>
      <c r="P199" s="1">
        <f t="shared" si="10"/>
        <v>12</v>
      </c>
      <c r="Q199" s="41">
        <f>VLOOKUP($A199,配件单价!$G:$I,2,0)</f>
        <v>9.72222222222222</v>
      </c>
      <c r="R199" s="44">
        <f t="shared" si="11"/>
        <v>176.722222222222</v>
      </c>
      <c r="S199" s="44">
        <v>314.079708466561</v>
      </c>
      <c r="T199" s="44">
        <v>459.862120326244</v>
      </c>
      <c r="U199" s="44">
        <v>44.2460317460318</v>
      </c>
      <c r="V199" s="44">
        <v>65.8730158730159</v>
      </c>
      <c r="W199" s="45">
        <v>30.952380952381</v>
      </c>
      <c r="X199" s="45">
        <v>36.9047619047619</v>
      </c>
      <c r="Y199" s="45">
        <f>VLOOKUP(A199,配件单价!$L:$O,4,0)</f>
        <v>12</v>
      </c>
      <c r="Z199" s="45">
        <f>VLOOKUP(G199,配件单价!$Q:$U,5,0)</f>
        <v>547.722</v>
      </c>
    </row>
    <row r="200" ht="15" spans="1:26">
      <c r="A200" s="1">
        <v>1120</v>
      </c>
      <c r="B200" s="1">
        <v>290</v>
      </c>
      <c r="C200" s="1">
        <v>12</v>
      </c>
      <c r="D200" s="1" t="s">
        <v>41</v>
      </c>
      <c r="E200" s="1">
        <v>4</v>
      </c>
      <c r="F200" s="1">
        <v>22</v>
      </c>
      <c r="G200" s="1" t="str">
        <f t="shared" si="9"/>
        <v>4-22kW</v>
      </c>
      <c r="H200" s="1">
        <f>VLOOKUP(G200,辅助表!$B:$C,2,0)</f>
        <v>180</v>
      </c>
      <c r="I200" s="1">
        <f>VLOOKUP(H200,辅助表!$F:$G,2,0)</f>
        <v>48</v>
      </c>
      <c r="J200" s="1" t="s">
        <v>39</v>
      </c>
      <c r="K200" s="1" t="s">
        <v>40</v>
      </c>
      <c r="M200" s="41">
        <f>VLOOKUP($J200,配件单价!$A:$D,4,0)</f>
        <v>12</v>
      </c>
      <c r="N200" s="41">
        <f>VLOOKUP($K200,配件单价!$A:$D,4,0)</f>
        <v>23</v>
      </c>
      <c r="O200" s="41">
        <f>VLOOKUP(D200,配件单价!A:D,4,0)</f>
        <v>10</v>
      </c>
      <c r="P200" s="1">
        <f t="shared" si="10"/>
        <v>12</v>
      </c>
      <c r="Q200" s="41">
        <f>VLOOKUP($A200,配件单价!$G:$I,2,0)</f>
        <v>9.72222222222222</v>
      </c>
      <c r="R200" s="44">
        <f t="shared" si="11"/>
        <v>176.722222222222</v>
      </c>
      <c r="S200" s="44">
        <v>314.079708466561</v>
      </c>
      <c r="T200" s="44">
        <v>459.862120326244</v>
      </c>
      <c r="U200" s="44">
        <v>44.2460317460318</v>
      </c>
      <c r="V200" s="44">
        <v>65.8730158730159</v>
      </c>
      <c r="W200" s="45">
        <v>30.952380952381</v>
      </c>
      <c r="X200" s="45">
        <v>36.9047619047619</v>
      </c>
      <c r="Y200" s="45">
        <f>VLOOKUP(A200,配件单价!$L:$O,4,0)</f>
        <v>12</v>
      </c>
      <c r="Z200" s="45">
        <f>VLOOKUP(G200,配件单价!$Q:$U,5,0)</f>
        <v>586.37925</v>
      </c>
    </row>
    <row r="201" ht="15" spans="1:26">
      <c r="A201" s="1">
        <v>1120</v>
      </c>
      <c r="B201" s="1">
        <v>290</v>
      </c>
      <c r="C201" s="1">
        <v>12</v>
      </c>
      <c r="D201" s="1" t="s">
        <v>41</v>
      </c>
      <c r="E201" s="1">
        <v>4</v>
      </c>
      <c r="F201" s="1">
        <v>30</v>
      </c>
      <c r="G201" s="1" t="str">
        <f t="shared" si="9"/>
        <v>4-30kW</v>
      </c>
      <c r="H201" s="1">
        <f>VLOOKUP(G201,辅助表!$B:$C,2,0)</f>
        <v>200</v>
      </c>
      <c r="I201" s="1">
        <f>VLOOKUP(H201,辅助表!$F:$G,2,0)</f>
        <v>55</v>
      </c>
      <c r="J201" s="3" t="s">
        <v>42</v>
      </c>
      <c r="K201" s="1" t="s">
        <v>43</v>
      </c>
      <c r="M201" s="41">
        <f>VLOOKUP($J201,配件单价!$A:$D,4,0)</f>
        <v>12</v>
      </c>
      <c r="N201" s="41">
        <f>VLOOKUP($K201,配件单价!$A:$D,4,0)</f>
        <v>42</v>
      </c>
      <c r="O201" s="41">
        <f>VLOOKUP(D201,配件单价!A:D,4,0)</f>
        <v>10</v>
      </c>
      <c r="P201" s="1">
        <f t="shared" si="10"/>
        <v>12</v>
      </c>
      <c r="Q201" s="41">
        <f>VLOOKUP($A201,配件单价!$G:$I,2,0)</f>
        <v>9.72222222222222</v>
      </c>
      <c r="R201" s="44">
        <f t="shared" si="11"/>
        <v>195.722222222222</v>
      </c>
      <c r="S201" s="44">
        <v>340.185350180847</v>
      </c>
      <c r="T201" s="44">
        <v>499.062149469101</v>
      </c>
      <c r="U201" s="44">
        <v>44.2460317460318</v>
      </c>
      <c r="V201" s="44">
        <v>65.8730158730159</v>
      </c>
      <c r="W201" s="45">
        <v>30.952380952381</v>
      </c>
      <c r="X201" s="45">
        <v>36.9047619047619</v>
      </c>
      <c r="Y201" s="45">
        <f>VLOOKUP(A201,配件单价!$L:$O,4,0)</f>
        <v>12</v>
      </c>
      <c r="Z201" s="45">
        <f>VLOOKUP(G201,配件单价!$Q:$U,5,0)</f>
        <v>766.391625</v>
      </c>
    </row>
    <row r="202" ht="15" spans="1:26">
      <c r="A202" s="1">
        <v>1120</v>
      </c>
      <c r="B202" s="1">
        <v>290</v>
      </c>
      <c r="C202" s="1">
        <v>12</v>
      </c>
      <c r="D202" s="1" t="s">
        <v>41</v>
      </c>
      <c r="E202" s="1">
        <v>6</v>
      </c>
      <c r="F202" s="1">
        <v>5.5</v>
      </c>
      <c r="G202" s="1" t="str">
        <f t="shared" si="9"/>
        <v>6-5.5kW</v>
      </c>
      <c r="H202" s="1">
        <f>VLOOKUP(G202,辅助表!$B:$C,2,0)</f>
        <v>132</v>
      </c>
      <c r="I202" s="1">
        <f>VLOOKUP(H202,辅助表!$F:$G,2,0)</f>
        <v>38</v>
      </c>
      <c r="J202" s="1" t="s">
        <v>39</v>
      </c>
      <c r="K202" s="1" t="s">
        <v>36</v>
      </c>
      <c r="M202" s="41">
        <f>VLOOKUP($J202,配件单价!$A:$D,4,0)</f>
        <v>12</v>
      </c>
      <c r="N202" s="41">
        <f>VLOOKUP($K202,配件单价!$A:$D,4,0)</f>
        <v>14</v>
      </c>
      <c r="O202" s="41">
        <f>VLOOKUP(D202,配件单价!A:D,4,0)</f>
        <v>10</v>
      </c>
      <c r="P202" s="1">
        <f t="shared" si="10"/>
        <v>12</v>
      </c>
      <c r="Q202" s="41">
        <f>VLOOKUP($A202,配件单价!$G:$I,2,0)</f>
        <v>9.72222222222222</v>
      </c>
      <c r="R202" s="44">
        <f t="shared" si="11"/>
        <v>167.722222222222</v>
      </c>
      <c r="S202" s="44">
        <v>314.079708466561</v>
      </c>
      <c r="T202" s="44">
        <v>459.862120326244</v>
      </c>
      <c r="U202" s="44">
        <v>44.2460317460318</v>
      </c>
      <c r="V202" s="44">
        <v>65.8730158730159</v>
      </c>
      <c r="W202" s="45">
        <v>30.952380952381</v>
      </c>
      <c r="X202" s="45">
        <v>36.9047619047619</v>
      </c>
      <c r="Y202" s="45">
        <f>VLOOKUP(A202,配件单价!$L:$O,4,0)</f>
        <v>12</v>
      </c>
      <c r="Z202" s="45">
        <f>VLOOKUP(G202,配件单价!$Q:$U,5,0)</f>
        <v>260.82</v>
      </c>
    </row>
    <row r="203" ht="15" spans="1:26">
      <c r="A203" s="1">
        <v>1120</v>
      </c>
      <c r="B203" s="1">
        <v>290</v>
      </c>
      <c r="C203" s="1">
        <v>12</v>
      </c>
      <c r="D203" s="1" t="s">
        <v>41</v>
      </c>
      <c r="E203" s="1">
        <v>6</v>
      </c>
      <c r="F203" s="1">
        <v>7.5</v>
      </c>
      <c r="G203" s="1" t="str">
        <f t="shared" si="9"/>
        <v>6-7.5kW</v>
      </c>
      <c r="H203" s="1">
        <f>VLOOKUP(G203,辅助表!$B:$C,2,0)</f>
        <v>160</v>
      </c>
      <c r="I203" s="1">
        <f>VLOOKUP(H203,辅助表!$F:$G,2,0)</f>
        <v>42</v>
      </c>
      <c r="J203" s="1" t="s">
        <v>39</v>
      </c>
      <c r="K203" s="1" t="s">
        <v>38</v>
      </c>
      <c r="M203" s="41">
        <f>VLOOKUP($J203,配件单价!$A:$D,4,0)</f>
        <v>12</v>
      </c>
      <c r="N203" s="41">
        <f>VLOOKUP($K203,配件单价!$A:$D,4,0)</f>
        <v>23</v>
      </c>
      <c r="O203" s="41">
        <f>VLOOKUP(D203,配件单价!A:D,4,0)</f>
        <v>10</v>
      </c>
      <c r="P203" s="1">
        <f t="shared" si="10"/>
        <v>12</v>
      </c>
      <c r="Q203" s="41">
        <f>VLOOKUP($A203,配件单价!$G:$I,2,0)</f>
        <v>9.72222222222222</v>
      </c>
      <c r="R203" s="44">
        <f t="shared" si="11"/>
        <v>176.722222222222</v>
      </c>
      <c r="S203" s="44">
        <v>314.079708466561</v>
      </c>
      <c r="T203" s="44">
        <v>459.862120326244</v>
      </c>
      <c r="U203" s="44">
        <v>44.2460317460318</v>
      </c>
      <c r="V203" s="44">
        <v>65.8730158730159</v>
      </c>
      <c r="W203" s="45">
        <v>30.952380952381</v>
      </c>
      <c r="X203" s="45">
        <v>36.9047619047619</v>
      </c>
      <c r="Y203" s="45">
        <f>VLOOKUP(A203,配件单价!$L:$O,4,0)</f>
        <v>12</v>
      </c>
      <c r="Z203" s="45">
        <f>VLOOKUP(G203,配件单价!$Q:$U,5,0)</f>
        <v>358.394625</v>
      </c>
    </row>
    <row r="204" ht="15" spans="1:26">
      <c r="A204" s="1">
        <v>1120</v>
      </c>
      <c r="B204" s="1">
        <v>290</v>
      </c>
      <c r="C204" s="1">
        <v>12</v>
      </c>
      <c r="D204" s="1" t="s">
        <v>41</v>
      </c>
      <c r="E204" s="1">
        <v>6</v>
      </c>
      <c r="F204" s="1">
        <v>11</v>
      </c>
      <c r="G204" s="1" t="str">
        <f t="shared" si="9"/>
        <v>6-11kW</v>
      </c>
      <c r="H204" s="1">
        <f>VLOOKUP(G204,辅助表!$B:$C,2,0)</f>
        <v>160</v>
      </c>
      <c r="I204" s="1">
        <f>VLOOKUP(H204,辅助表!$F:$G,2,0)</f>
        <v>42</v>
      </c>
      <c r="J204" s="1" t="s">
        <v>39</v>
      </c>
      <c r="K204" s="1" t="s">
        <v>38</v>
      </c>
      <c r="M204" s="41">
        <f>VLOOKUP($J204,配件单价!$A:$D,4,0)</f>
        <v>12</v>
      </c>
      <c r="N204" s="41">
        <f>VLOOKUP($K204,配件单价!$A:$D,4,0)</f>
        <v>23</v>
      </c>
      <c r="O204" s="41">
        <f>VLOOKUP(D204,配件单价!A:D,4,0)</f>
        <v>10</v>
      </c>
      <c r="P204" s="1">
        <f t="shared" si="10"/>
        <v>12</v>
      </c>
      <c r="Q204" s="41">
        <f>VLOOKUP($A204,配件单价!$G:$I,2,0)</f>
        <v>9.72222222222222</v>
      </c>
      <c r="R204" s="44">
        <f t="shared" si="11"/>
        <v>176.722222222222</v>
      </c>
      <c r="S204" s="44">
        <v>314.079708466561</v>
      </c>
      <c r="T204" s="44">
        <v>459.862120326244</v>
      </c>
      <c r="U204" s="44">
        <v>44.2460317460318</v>
      </c>
      <c r="V204" s="44">
        <v>65.8730158730159</v>
      </c>
      <c r="W204" s="45">
        <v>30.952380952381</v>
      </c>
      <c r="X204" s="45">
        <v>36.9047619047619</v>
      </c>
      <c r="Y204" s="45">
        <f>VLOOKUP(A204,配件单价!$L:$O,4,0)</f>
        <v>12</v>
      </c>
      <c r="Z204" s="45">
        <f>VLOOKUP(G204,配件单价!$Q:$U,5,0)</f>
        <v>432.914625</v>
      </c>
    </row>
    <row r="205" ht="15" spans="1:26">
      <c r="A205" s="1">
        <v>1120</v>
      </c>
      <c r="B205" s="1">
        <v>290</v>
      </c>
      <c r="C205" s="1">
        <v>12</v>
      </c>
      <c r="D205" s="1" t="s">
        <v>41</v>
      </c>
      <c r="E205" s="1">
        <v>6</v>
      </c>
      <c r="F205" s="1">
        <v>15</v>
      </c>
      <c r="G205" s="1" t="str">
        <f t="shared" si="9"/>
        <v>6-15kW</v>
      </c>
      <c r="H205" s="1">
        <f>VLOOKUP(G205,辅助表!$B:$C,2,0)</f>
        <v>180</v>
      </c>
      <c r="I205" s="1">
        <f>VLOOKUP(H205,辅助表!$F:$G,2,0)</f>
        <v>48</v>
      </c>
      <c r="J205" s="1" t="s">
        <v>39</v>
      </c>
      <c r="K205" s="1" t="s">
        <v>40</v>
      </c>
      <c r="M205" s="41">
        <f>VLOOKUP($J205,配件单价!$A:$D,4,0)</f>
        <v>12</v>
      </c>
      <c r="N205" s="41">
        <f>VLOOKUP($K205,配件单价!$A:$D,4,0)</f>
        <v>23</v>
      </c>
      <c r="O205" s="41">
        <f>VLOOKUP(D205,配件单价!A:D,4,0)</f>
        <v>10</v>
      </c>
      <c r="P205" s="1">
        <f t="shared" si="10"/>
        <v>12</v>
      </c>
      <c r="Q205" s="41">
        <f>VLOOKUP($A205,配件单价!$G:$I,2,0)</f>
        <v>9.72222222222222</v>
      </c>
      <c r="R205" s="44">
        <f t="shared" si="11"/>
        <v>176.722222222222</v>
      </c>
      <c r="S205" s="44">
        <v>314.079708466561</v>
      </c>
      <c r="T205" s="44">
        <v>459.862120326244</v>
      </c>
      <c r="U205" s="44">
        <v>44.2460317460318</v>
      </c>
      <c r="V205" s="44">
        <v>65.8730158730159</v>
      </c>
      <c r="W205" s="45">
        <v>30.952380952381</v>
      </c>
      <c r="X205" s="45">
        <v>36.9047619047619</v>
      </c>
      <c r="Y205" s="45">
        <f>VLOOKUP(A205,配件单价!$L:$O,4,0)</f>
        <v>12</v>
      </c>
      <c r="Z205" s="45">
        <f>VLOOKUP(G205,配件单价!$Q:$U,5,0)</f>
        <v>564.95475</v>
      </c>
    </row>
    <row r="206" ht="15" spans="1:26">
      <c r="A206" s="1">
        <v>1120</v>
      </c>
      <c r="B206" s="1">
        <v>384</v>
      </c>
      <c r="C206" s="1">
        <v>16</v>
      </c>
      <c r="D206" s="1" t="s">
        <v>41</v>
      </c>
      <c r="E206" s="1">
        <v>4</v>
      </c>
      <c r="F206" s="1">
        <v>18.5</v>
      </c>
      <c r="G206" s="1" t="str">
        <f t="shared" si="9"/>
        <v>4-18.5kW</v>
      </c>
      <c r="H206" s="1">
        <f>VLOOKUP(G206,辅助表!$B:$C,2,0)</f>
        <v>180</v>
      </c>
      <c r="I206" s="1">
        <f>VLOOKUP(H206,辅助表!$F:$G,2,0)</f>
        <v>48</v>
      </c>
      <c r="J206" s="1" t="s">
        <v>44</v>
      </c>
      <c r="K206" s="1" t="s">
        <v>40</v>
      </c>
      <c r="M206" s="41">
        <f>VLOOKUP($J206,配件单价!$A:$D,4,0)</f>
        <v>40</v>
      </c>
      <c r="N206" s="41">
        <f>VLOOKUP($K206,配件单价!$A:$D,4,0)</f>
        <v>23</v>
      </c>
      <c r="O206" s="41">
        <f>VLOOKUP(D206,配件单价!A:D,4,0)</f>
        <v>10</v>
      </c>
      <c r="P206" s="1">
        <f t="shared" si="10"/>
        <v>16</v>
      </c>
      <c r="Q206" s="41">
        <f>VLOOKUP($A206,配件单价!$G:$I,2,0)</f>
        <v>9.72222222222222</v>
      </c>
      <c r="R206" s="44">
        <f t="shared" si="11"/>
        <v>272.722222222222</v>
      </c>
      <c r="S206" s="44">
        <v>314.079708466561</v>
      </c>
      <c r="T206" s="44">
        <v>459.862120326244</v>
      </c>
      <c r="U206" s="44">
        <v>44.2460317460318</v>
      </c>
      <c r="V206" s="44">
        <v>65.8730158730159</v>
      </c>
      <c r="W206" s="45">
        <v>30.952380952381</v>
      </c>
      <c r="X206" s="45">
        <v>36.9047619047619</v>
      </c>
      <c r="Y206" s="45">
        <f>VLOOKUP(A206,配件单价!$L:$O,4,0)</f>
        <v>12</v>
      </c>
      <c r="Z206" s="45">
        <f>VLOOKUP(G206,配件单价!$Q:$U,5,0)</f>
        <v>547.722</v>
      </c>
    </row>
    <row r="207" ht="15" spans="1:26">
      <c r="A207" s="1">
        <v>1120</v>
      </c>
      <c r="B207" s="1">
        <v>384</v>
      </c>
      <c r="C207" s="1">
        <v>16</v>
      </c>
      <c r="D207" s="1" t="s">
        <v>41</v>
      </c>
      <c r="E207" s="1">
        <v>4</v>
      </c>
      <c r="F207" s="1">
        <v>22</v>
      </c>
      <c r="G207" s="1" t="str">
        <f t="shared" si="9"/>
        <v>4-22kW</v>
      </c>
      <c r="H207" s="1">
        <f>VLOOKUP(G207,辅助表!$B:$C,2,0)</f>
        <v>180</v>
      </c>
      <c r="I207" s="1">
        <f>VLOOKUP(H207,辅助表!$F:$G,2,0)</f>
        <v>48</v>
      </c>
      <c r="J207" s="1" t="s">
        <v>44</v>
      </c>
      <c r="K207" s="1" t="s">
        <v>40</v>
      </c>
      <c r="M207" s="41">
        <f>VLOOKUP($J207,配件单价!$A:$D,4,0)</f>
        <v>40</v>
      </c>
      <c r="N207" s="41">
        <f>VLOOKUP($K207,配件单价!$A:$D,4,0)</f>
        <v>23</v>
      </c>
      <c r="O207" s="41">
        <f>VLOOKUP(D207,配件单价!A:D,4,0)</f>
        <v>10</v>
      </c>
      <c r="P207" s="1">
        <f t="shared" si="10"/>
        <v>16</v>
      </c>
      <c r="Q207" s="41">
        <f>VLOOKUP($A207,配件单价!$G:$I,2,0)</f>
        <v>9.72222222222222</v>
      </c>
      <c r="R207" s="44">
        <f t="shared" si="11"/>
        <v>272.722222222222</v>
      </c>
      <c r="S207" s="44">
        <v>314.079708466561</v>
      </c>
      <c r="T207" s="44">
        <v>459.862120326244</v>
      </c>
      <c r="U207" s="44">
        <v>44.2460317460318</v>
      </c>
      <c r="V207" s="44">
        <v>65.8730158730159</v>
      </c>
      <c r="W207" s="45">
        <v>30.952380952381</v>
      </c>
      <c r="X207" s="45">
        <v>36.9047619047619</v>
      </c>
      <c r="Y207" s="45">
        <f>VLOOKUP(A207,配件单价!$L:$O,4,0)</f>
        <v>12</v>
      </c>
      <c r="Z207" s="45">
        <f>VLOOKUP(G207,配件单价!$Q:$U,5,0)</f>
        <v>586.37925</v>
      </c>
    </row>
    <row r="208" ht="15" spans="1:26">
      <c r="A208" s="1">
        <v>1120</v>
      </c>
      <c r="B208" s="1">
        <v>384</v>
      </c>
      <c r="C208" s="1">
        <v>16</v>
      </c>
      <c r="D208" s="1" t="s">
        <v>41</v>
      </c>
      <c r="E208" s="1">
        <v>4</v>
      </c>
      <c r="F208" s="1">
        <v>30</v>
      </c>
      <c r="G208" s="1" t="str">
        <f t="shared" si="9"/>
        <v>4-30kW</v>
      </c>
      <c r="H208" s="1">
        <f>VLOOKUP(G208,辅助表!$B:$C,2,0)</f>
        <v>200</v>
      </c>
      <c r="I208" s="1">
        <f>VLOOKUP(H208,辅助表!$F:$G,2,0)</f>
        <v>55</v>
      </c>
      <c r="J208" s="1" t="s">
        <v>45</v>
      </c>
      <c r="K208" s="1" t="s">
        <v>43</v>
      </c>
      <c r="M208" s="41">
        <f>VLOOKUP($J208,配件单价!$A:$D,4,0)</f>
        <v>40</v>
      </c>
      <c r="N208" s="41">
        <f>VLOOKUP($K208,配件单价!$A:$D,4,0)</f>
        <v>42</v>
      </c>
      <c r="O208" s="41">
        <f>VLOOKUP(D208,配件单价!A:D,4,0)</f>
        <v>10</v>
      </c>
      <c r="P208" s="1">
        <f t="shared" si="10"/>
        <v>16</v>
      </c>
      <c r="Q208" s="41">
        <f>VLOOKUP($A208,配件单价!$G:$I,2,0)</f>
        <v>9.72222222222222</v>
      </c>
      <c r="R208" s="44">
        <f t="shared" si="11"/>
        <v>291.722222222222</v>
      </c>
      <c r="S208" s="44">
        <v>340.185350180847</v>
      </c>
      <c r="T208" s="44">
        <v>499.062149469101</v>
      </c>
      <c r="U208" s="44">
        <v>44.2460317460318</v>
      </c>
      <c r="V208" s="44">
        <v>65.8730158730159</v>
      </c>
      <c r="W208" s="45">
        <v>30.952380952381</v>
      </c>
      <c r="X208" s="45">
        <v>36.9047619047619</v>
      </c>
      <c r="Y208" s="45">
        <f>VLOOKUP(A208,配件单价!$L:$O,4,0)</f>
        <v>12</v>
      </c>
      <c r="Z208" s="45">
        <f>VLOOKUP(G208,配件单价!$Q:$U,5,0)</f>
        <v>766.391625</v>
      </c>
    </row>
    <row r="209" ht="15" spans="1:26">
      <c r="A209" s="1">
        <v>1120</v>
      </c>
      <c r="B209" s="1">
        <v>384</v>
      </c>
      <c r="C209" s="1">
        <v>16</v>
      </c>
      <c r="D209" s="1" t="s">
        <v>41</v>
      </c>
      <c r="E209" s="1">
        <v>6</v>
      </c>
      <c r="F209" s="1">
        <v>5.5</v>
      </c>
      <c r="G209" s="1" t="str">
        <f t="shared" si="9"/>
        <v>6-5.5kW</v>
      </c>
      <c r="H209" s="1">
        <f>VLOOKUP(G209,辅助表!$B:$C,2,0)</f>
        <v>132</v>
      </c>
      <c r="I209" s="1">
        <f>VLOOKUP(H209,辅助表!$F:$G,2,0)</f>
        <v>38</v>
      </c>
      <c r="J209" s="1" t="s">
        <v>44</v>
      </c>
      <c r="K209" s="1" t="s">
        <v>36</v>
      </c>
      <c r="M209" s="41">
        <f>VLOOKUP($J209,配件单价!$A:$D,4,0)</f>
        <v>40</v>
      </c>
      <c r="N209" s="41">
        <f>VLOOKUP($K209,配件单价!$A:$D,4,0)</f>
        <v>14</v>
      </c>
      <c r="O209" s="41">
        <f>VLOOKUP(D209,配件单价!A:D,4,0)</f>
        <v>10</v>
      </c>
      <c r="P209" s="1">
        <f t="shared" si="10"/>
        <v>16</v>
      </c>
      <c r="Q209" s="41">
        <f>VLOOKUP($A209,配件单价!$G:$I,2,0)</f>
        <v>9.72222222222222</v>
      </c>
      <c r="R209" s="44">
        <f t="shared" si="11"/>
        <v>263.722222222222</v>
      </c>
      <c r="S209" s="44">
        <v>314.079708466561</v>
      </c>
      <c r="T209" s="44">
        <v>459.862120326244</v>
      </c>
      <c r="U209" s="44">
        <v>44.2460317460318</v>
      </c>
      <c r="V209" s="44">
        <v>65.8730158730159</v>
      </c>
      <c r="W209" s="45">
        <v>30.952380952381</v>
      </c>
      <c r="X209" s="45">
        <v>36.9047619047619</v>
      </c>
      <c r="Y209" s="45">
        <f>VLOOKUP(A209,配件单价!$L:$O,4,0)</f>
        <v>12</v>
      </c>
      <c r="Z209" s="45">
        <f>VLOOKUP(G209,配件单价!$Q:$U,5,0)</f>
        <v>260.82</v>
      </c>
    </row>
    <row r="210" ht="15" spans="1:26">
      <c r="A210" s="1">
        <v>1120</v>
      </c>
      <c r="B210" s="1">
        <v>384</v>
      </c>
      <c r="C210" s="1">
        <v>16</v>
      </c>
      <c r="D210" s="1" t="s">
        <v>41</v>
      </c>
      <c r="E210" s="1">
        <v>6</v>
      </c>
      <c r="F210" s="1">
        <v>7.5</v>
      </c>
      <c r="G210" s="1" t="str">
        <f t="shared" si="9"/>
        <v>6-7.5kW</v>
      </c>
      <c r="H210" s="1">
        <f>VLOOKUP(G210,辅助表!$B:$C,2,0)</f>
        <v>160</v>
      </c>
      <c r="I210" s="1">
        <f>VLOOKUP(H210,辅助表!$F:$G,2,0)</f>
        <v>42</v>
      </c>
      <c r="J210" s="1" t="s">
        <v>44</v>
      </c>
      <c r="K210" s="1" t="s">
        <v>38</v>
      </c>
      <c r="M210" s="41">
        <f>VLOOKUP($J210,配件单价!$A:$D,4,0)</f>
        <v>40</v>
      </c>
      <c r="N210" s="41">
        <f>VLOOKUP($K210,配件单价!$A:$D,4,0)</f>
        <v>23</v>
      </c>
      <c r="O210" s="41">
        <f>VLOOKUP(D210,配件单价!A:D,4,0)</f>
        <v>10</v>
      </c>
      <c r="P210" s="1">
        <f t="shared" si="10"/>
        <v>16</v>
      </c>
      <c r="Q210" s="41">
        <f>VLOOKUP($A210,配件单价!$G:$I,2,0)</f>
        <v>9.72222222222222</v>
      </c>
      <c r="R210" s="44">
        <f t="shared" si="11"/>
        <v>272.722222222222</v>
      </c>
      <c r="S210" s="44">
        <v>314.079708466561</v>
      </c>
      <c r="T210" s="44">
        <v>459.862120326244</v>
      </c>
      <c r="U210" s="44">
        <v>44.2460317460318</v>
      </c>
      <c r="V210" s="44">
        <v>65.8730158730159</v>
      </c>
      <c r="W210" s="45">
        <v>30.952380952381</v>
      </c>
      <c r="X210" s="45">
        <v>36.9047619047619</v>
      </c>
      <c r="Y210" s="45">
        <f>VLOOKUP(A210,配件单价!$L:$O,4,0)</f>
        <v>12</v>
      </c>
      <c r="Z210" s="45">
        <f>VLOOKUP(G210,配件单价!$Q:$U,5,0)</f>
        <v>358.394625</v>
      </c>
    </row>
    <row r="211" ht="15" spans="1:26">
      <c r="A211" s="1">
        <v>1120</v>
      </c>
      <c r="B211" s="1">
        <v>384</v>
      </c>
      <c r="C211" s="1">
        <v>16</v>
      </c>
      <c r="D211" s="1" t="s">
        <v>41</v>
      </c>
      <c r="E211" s="1">
        <v>6</v>
      </c>
      <c r="F211" s="1">
        <v>11</v>
      </c>
      <c r="G211" s="1" t="str">
        <f t="shared" si="9"/>
        <v>6-11kW</v>
      </c>
      <c r="H211" s="1">
        <f>VLOOKUP(G211,辅助表!$B:$C,2,0)</f>
        <v>160</v>
      </c>
      <c r="I211" s="1">
        <f>VLOOKUP(H211,辅助表!$F:$G,2,0)</f>
        <v>42</v>
      </c>
      <c r="J211" s="1" t="s">
        <v>44</v>
      </c>
      <c r="K211" s="1" t="s">
        <v>38</v>
      </c>
      <c r="M211" s="41">
        <f>VLOOKUP($J211,配件单价!$A:$D,4,0)</f>
        <v>40</v>
      </c>
      <c r="N211" s="41">
        <f>VLOOKUP($K211,配件单价!$A:$D,4,0)</f>
        <v>23</v>
      </c>
      <c r="O211" s="41">
        <f>VLOOKUP(D211,配件单价!A:D,4,0)</f>
        <v>10</v>
      </c>
      <c r="P211" s="1">
        <f t="shared" si="10"/>
        <v>16</v>
      </c>
      <c r="Q211" s="41">
        <f>VLOOKUP($A211,配件单价!$G:$I,2,0)</f>
        <v>9.72222222222222</v>
      </c>
      <c r="R211" s="44">
        <f t="shared" si="11"/>
        <v>272.722222222222</v>
      </c>
      <c r="S211" s="44">
        <v>314.079708466561</v>
      </c>
      <c r="T211" s="44">
        <v>459.862120326244</v>
      </c>
      <c r="U211" s="44">
        <v>44.2460317460318</v>
      </c>
      <c r="V211" s="44">
        <v>65.8730158730159</v>
      </c>
      <c r="W211" s="45">
        <v>30.952380952381</v>
      </c>
      <c r="X211" s="45">
        <v>36.9047619047619</v>
      </c>
      <c r="Y211" s="45">
        <f>VLOOKUP(A211,配件单价!$L:$O,4,0)</f>
        <v>12</v>
      </c>
      <c r="Z211" s="45">
        <f>VLOOKUP(G211,配件单价!$Q:$U,5,0)</f>
        <v>432.914625</v>
      </c>
    </row>
    <row r="212" ht="15" spans="1:26">
      <c r="A212" s="1">
        <v>1120</v>
      </c>
      <c r="B212" s="1">
        <v>384</v>
      </c>
      <c r="C212" s="1">
        <v>16</v>
      </c>
      <c r="D212" s="1" t="s">
        <v>41</v>
      </c>
      <c r="E212" s="1">
        <v>6</v>
      </c>
      <c r="F212" s="1">
        <v>15</v>
      </c>
      <c r="G212" s="1" t="str">
        <f t="shared" si="9"/>
        <v>6-15kW</v>
      </c>
      <c r="H212" s="1">
        <f>VLOOKUP(G212,辅助表!$B:$C,2,0)</f>
        <v>180</v>
      </c>
      <c r="I212" s="1">
        <f>VLOOKUP(H212,辅助表!$F:$G,2,0)</f>
        <v>48</v>
      </c>
      <c r="J212" s="1" t="s">
        <v>44</v>
      </c>
      <c r="K212" s="1" t="s">
        <v>40</v>
      </c>
      <c r="M212" s="41">
        <f>VLOOKUP($J212,配件单价!$A:$D,4,0)</f>
        <v>40</v>
      </c>
      <c r="N212" s="41">
        <f>VLOOKUP($K212,配件单价!$A:$D,4,0)</f>
        <v>23</v>
      </c>
      <c r="O212" s="41">
        <f>VLOOKUP(D212,配件单价!A:D,4,0)</f>
        <v>10</v>
      </c>
      <c r="P212" s="1">
        <f t="shared" si="10"/>
        <v>16</v>
      </c>
      <c r="Q212" s="41">
        <f>VLOOKUP($A212,配件单价!$G:$I,2,0)</f>
        <v>9.72222222222222</v>
      </c>
      <c r="R212" s="44">
        <f t="shared" si="11"/>
        <v>272.722222222222</v>
      </c>
      <c r="S212" s="44">
        <v>314.079708466561</v>
      </c>
      <c r="T212" s="44">
        <v>459.862120326244</v>
      </c>
      <c r="U212" s="44">
        <v>44.2460317460318</v>
      </c>
      <c r="V212" s="44">
        <v>65.8730158730159</v>
      </c>
      <c r="W212" s="45">
        <v>30.952380952381</v>
      </c>
      <c r="X212" s="45">
        <v>36.9047619047619</v>
      </c>
      <c r="Y212" s="45">
        <f>VLOOKUP(A212,配件单价!$L:$O,4,0)</f>
        <v>12</v>
      </c>
      <c r="Z212" s="45">
        <f>VLOOKUP(G212,配件单价!$Q:$U,5,0)</f>
        <v>564.95475</v>
      </c>
    </row>
    <row r="213" ht="15" spans="1:26">
      <c r="A213" s="1">
        <v>1250</v>
      </c>
      <c r="B213" s="1">
        <v>384</v>
      </c>
      <c r="C213" s="1">
        <v>8</v>
      </c>
      <c r="D213" s="1" t="s">
        <v>41</v>
      </c>
      <c r="E213" s="1">
        <v>4</v>
      </c>
      <c r="F213" s="1">
        <v>15</v>
      </c>
      <c r="G213" s="1" t="str">
        <f t="shared" si="9"/>
        <v>4-15kW</v>
      </c>
      <c r="H213" s="1">
        <f>VLOOKUP(G213,辅助表!$B:$C,2,0)</f>
        <v>160</v>
      </c>
      <c r="I213" s="1">
        <f>VLOOKUP(H213,辅助表!$F:$G,2,0)</f>
        <v>42</v>
      </c>
      <c r="J213" s="1" t="s">
        <v>44</v>
      </c>
      <c r="K213" s="1" t="s">
        <v>38</v>
      </c>
      <c r="M213" s="41">
        <f>VLOOKUP($J213,配件单价!$A:$D,4,0)</f>
        <v>40</v>
      </c>
      <c r="N213" s="41">
        <f>VLOOKUP($K213,配件单价!$A:$D,4,0)</f>
        <v>23</v>
      </c>
      <c r="O213" s="41">
        <f>VLOOKUP(D213,配件单价!A:D,4,0)</f>
        <v>10</v>
      </c>
      <c r="P213" s="1">
        <f t="shared" si="10"/>
        <v>8</v>
      </c>
      <c r="Q213" s="41">
        <f>VLOOKUP($A213,配件单价!$G:$I,2,0)</f>
        <v>13.8888888888889</v>
      </c>
      <c r="R213" s="44">
        <f t="shared" si="11"/>
        <v>196.888888888889</v>
      </c>
      <c r="S213" s="44">
        <v>344.178417962962</v>
      </c>
      <c r="T213" s="44">
        <v>505.363772830689</v>
      </c>
      <c r="U213" s="44">
        <v>51.984126984127</v>
      </c>
      <c r="V213" s="44">
        <v>77.1825396825397</v>
      </c>
      <c r="W213" s="45">
        <v>33.9285714285714</v>
      </c>
      <c r="X213" s="45">
        <v>40.6746031746032</v>
      </c>
      <c r="Y213" s="45">
        <f>VLOOKUP(A213,配件单价!$L:$O,4,0)</f>
        <v>18</v>
      </c>
      <c r="Z213" s="45">
        <f>VLOOKUP(G213,配件单价!$Q:$U,5,0)</f>
        <v>421.736625</v>
      </c>
    </row>
    <row r="214" ht="15" spans="1:26">
      <c r="A214" s="1">
        <v>1250</v>
      </c>
      <c r="B214" s="1">
        <v>384</v>
      </c>
      <c r="C214" s="1">
        <v>8</v>
      </c>
      <c r="D214" s="1" t="s">
        <v>41</v>
      </c>
      <c r="E214" s="1">
        <v>4</v>
      </c>
      <c r="F214" s="1">
        <v>18.5</v>
      </c>
      <c r="G214" s="1" t="str">
        <f t="shared" si="9"/>
        <v>4-18.5kW</v>
      </c>
      <c r="H214" s="1">
        <f>VLOOKUP(G214,辅助表!$B:$C,2,0)</f>
        <v>180</v>
      </c>
      <c r="I214" s="1">
        <f>VLOOKUP(H214,辅助表!$F:$G,2,0)</f>
        <v>48</v>
      </c>
      <c r="J214" s="1" t="s">
        <v>44</v>
      </c>
      <c r="K214" s="1" t="s">
        <v>40</v>
      </c>
      <c r="M214" s="41">
        <f>VLOOKUP($J214,配件单价!$A:$D,4,0)</f>
        <v>40</v>
      </c>
      <c r="N214" s="41">
        <f>VLOOKUP($K214,配件单价!$A:$D,4,0)</f>
        <v>23</v>
      </c>
      <c r="O214" s="41">
        <f>VLOOKUP(D214,配件单价!A:D,4,0)</f>
        <v>10</v>
      </c>
      <c r="P214" s="1">
        <f t="shared" si="10"/>
        <v>8</v>
      </c>
      <c r="Q214" s="41">
        <f>VLOOKUP($A214,配件单价!$G:$I,2,0)</f>
        <v>13.8888888888889</v>
      </c>
      <c r="R214" s="44">
        <f t="shared" si="11"/>
        <v>196.888888888889</v>
      </c>
      <c r="S214" s="44">
        <v>344.178417962962</v>
      </c>
      <c r="T214" s="44">
        <v>505.363772830689</v>
      </c>
      <c r="U214" s="44">
        <v>51.984126984127</v>
      </c>
      <c r="V214" s="44">
        <v>77.1825396825397</v>
      </c>
      <c r="W214" s="45">
        <v>33.9285714285714</v>
      </c>
      <c r="X214" s="45">
        <v>40.6746031746032</v>
      </c>
      <c r="Y214" s="45">
        <f>VLOOKUP(A214,配件单价!$L:$O,4,0)</f>
        <v>18</v>
      </c>
      <c r="Z214" s="45">
        <f>VLOOKUP(G214,配件单价!$Q:$U,5,0)</f>
        <v>547.722</v>
      </c>
    </row>
    <row r="215" ht="15" spans="1:26">
      <c r="A215" s="1">
        <v>1250</v>
      </c>
      <c r="B215" s="1">
        <v>384</v>
      </c>
      <c r="C215" s="1">
        <v>8</v>
      </c>
      <c r="D215" s="1" t="s">
        <v>41</v>
      </c>
      <c r="E215" s="1">
        <v>4</v>
      </c>
      <c r="F215" s="1">
        <v>22</v>
      </c>
      <c r="G215" s="1" t="str">
        <f t="shared" si="9"/>
        <v>4-22kW</v>
      </c>
      <c r="H215" s="1">
        <f>VLOOKUP(G215,辅助表!$B:$C,2,0)</f>
        <v>180</v>
      </c>
      <c r="I215" s="1">
        <f>VLOOKUP(H215,辅助表!$F:$G,2,0)</f>
        <v>48</v>
      </c>
      <c r="J215" s="1" t="s">
        <v>44</v>
      </c>
      <c r="K215" s="1" t="s">
        <v>40</v>
      </c>
      <c r="M215" s="41">
        <f>VLOOKUP($J215,配件单价!$A:$D,4,0)</f>
        <v>40</v>
      </c>
      <c r="N215" s="41">
        <f>VLOOKUP($K215,配件单价!$A:$D,4,0)</f>
        <v>23</v>
      </c>
      <c r="O215" s="41">
        <f>VLOOKUP(D215,配件单价!A:D,4,0)</f>
        <v>10</v>
      </c>
      <c r="P215" s="1">
        <f t="shared" si="10"/>
        <v>8</v>
      </c>
      <c r="Q215" s="41">
        <f>VLOOKUP($A215,配件单价!$G:$I,2,0)</f>
        <v>13.8888888888889</v>
      </c>
      <c r="R215" s="44">
        <f t="shared" si="11"/>
        <v>196.888888888889</v>
      </c>
      <c r="S215" s="44">
        <v>344.178417962962</v>
      </c>
      <c r="T215" s="44">
        <v>505.363772830689</v>
      </c>
      <c r="U215" s="44">
        <v>51.984126984127</v>
      </c>
      <c r="V215" s="44">
        <v>77.1825396825397</v>
      </c>
      <c r="W215" s="45">
        <v>33.9285714285714</v>
      </c>
      <c r="X215" s="45">
        <v>40.6746031746032</v>
      </c>
      <c r="Y215" s="45">
        <f>VLOOKUP(A215,配件单价!$L:$O,4,0)</f>
        <v>18</v>
      </c>
      <c r="Z215" s="45">
        <f>VLOOKUP(G215,配件单价!$Q:$U,5,0)</f>
        <v>586.37925</v>
      </c>
    </row>
    <row r="216" ht="15" spans="1:26">
      <c r="A216" s="1">
        <v>1250</v>
      </c>
      <c r="B216" s="1">
        <v>384</v>
      </c>
      <c r="C216" s="1">
        <v>8</v>
      </c>
      <c r="D216" s="1" t="s">
        <v>41</v>
      </c>
      <c r="E216" s="1">
        <v>4</v>
      </c>
      <c r="F216" s="1">
        <v>30</v>
      </c>
      <c r="G216" s="1" t="str">
        <f t="shared" si="9"/>
        <v>4-30kW</v>
      </c>
      <c r="H216" s="1">
        <f>VLOOKUP(G216,辅助表!$B:$C,2,0)</f>
        <v>200</v>
      </c>
      <c r="I216" s="1">
        <f>VLOOKUP(H216,辅助表!$F:$G,2,0)</f>
        <v>55</v>
      </c>
      <c r="J216" s="1" t="s">
        <v>45</v>
      </c>
      <c r="K216" s="1" t="s">
        <v>43</v>
      </c>
      <c r="M216" s="41">
        <f>VLOOKUP($J216,配件单价!$A:$D,4,0)</f>
        <v>40</v>
      </c>
      <c r="N216" s="41">
        <f>VLOOKUP($K216,配件单价!$A:$D,4,0)</f>
        <v>42</v>
      </c>
      <c r="O216" s="41">
        <f>VLOOKUP(D216,配件单价!A:D,4,0)</f>
        <v>10</v>
      </c>
      <c r="P216" s="1">
        <f t="shared" si="10"/>
        <v>8</v>
      </c>
      <c r="Q216" s="41">
        <f>VLOOKUP($A216,配件单价!$G:$I,2,0)</f>
        <v>13.8888888888889</v>
      </c>
      <c r="R216" s="44">
        <f t="shared" si="11"/>
        <v>215.888888888889</v>
      </c>
      <c r="S216" s="44">
        <v>373.280101891534</v>
      </c>
      <c r="T216" s="44">
        <v>549.062635727514</v>
      </c>
      <c r="U216" s="44">
        <v>51.984126984127</v>
      </c>
      <c r="V216" s="44">
        <v>77.1825396825397</v>
      </c>
      <c r="W216" s="45">
        <v>33.9285714285714</v>
      </c>
      <c r="X216" s="45">
        <v>40.6746031746032</v>
      </c>
      <c r="Y216" s="45">
        <f>VLOOKUP(A216,配件单价!$L:$O,4,0)</f>
        <v>18</v>
      </c>
      <c r="Z216" s="45">
        <f>VLOOKUP(G216,配件单价!$Q:$U,5,0)</f>
        <v>766.391625</v>
      </c>
    </row>
    <row r="217" ht="15" spans="1:26">
      <c r="A217" s="1">
        <v>1250</v>
      </c>
      <c r="B217" s="1">
        <v>384</v>
      </c>
      <c r="C217" s="1">
        <v>8</v>
      </c>
      <c r="D217" s="1" t="s">
        <v>41</v>
      </c>
      <c r="E217" s="1">
        <v>6</v>
      </c>
      <c r="F217" s="1">
        <v>4</v>
      </c>
      <c r="G217" s="1" t="str">
        <f t="shared" si="9"/>
        <v>6-4kW</v>
      </c>
      <c r="H217" s="1">
        <f>VLOOKUP(G217,辅助表!$B:$C,2,0)</f>
        <v>132</v>
      </c>
      <c r="I217" s="1">
        <f>VLOOKUP(H217,辅助表!$F:$G,2,0)</f>
        <v>38</v>
      </c>
      <c r="J217" s="1" t="s">
        <v>44</v>
      </c>
      <c r="K217" s="1" t="s">
        <v>36</v>
      </c>
      <c r="M217" s="41">
        <f>VLOOKUP($J217,配件单价!$A:$D,4,0)</f>
        <v>40</v>
      </c>
      <c r="N217" s="41">
        <f>VLOOKUP($K217,配件单价!$A:$D,4,0)</f>
        <v>14</v>
      </c>
      <c r="O217" s="41">
        <f>VLOOKUP(D217,配件单价!A:D,4,0)</f>
        <v>10</v>
      </c>
      <c r="P217" s="1">
        <f t="shared" si="10"/>
        <v>8</v>
      </c>
      <c r="Q217" s="41">
        <f>VLOOKUP($A217,配件单价!$G:$I,2,0)</f>
        <v>13.8888888888889</v>
      </c>
      <c r="R217" s="44">
        <f t="shared" si="11"/>
        <v>187.888888888889</v>
      </c>
      <c r="S217" s="44">
        <v>344.178417962962</v>
      </c>
      <c r="T217" s="44">
        <v>505.363772830689</v>
      </c>
      <c r="U217" s="44">
        <v>51.984126984127</v>
      </c>
      <c r="V217" s="44">
        <v>77.1825396825397</v>
      </c>
      <c r="W217" s="45">
        <v>33.9285714285714</v>
      </c>
      <c r="X217" s="45">
        <v>40.6746031746032</v>
      </c>
      <c r="Y217" s="45">
        <f>VLOOKUP(A217,配件单价!$L:$O,4,0)</f>
        <v>18</v>
      </c>
      <c r="Z217" s="45">
        <f>VLOOKUP(G217,配件单价!$Q:$U,5,0)</f>
        <v>228.916125</v>
      </c>
    </row>
    <row r="218" ht="15" spans="1:26">
      <c r="A218" s="1">
        <v>1250</v>
      </c>
      <c r="B218" s="1">
        <v>384</v>
      </c>
      <c r="C218" s="1">
        <v>8</v>
      </c>
      <c r="D218" s="1" t="s">
        <v>41</v>
      </c>
      <c r="E218" s="1">
        <v>6</v>
      </c>
      <c r="F218" s="1">
        <v>5.5</v>
      </c>
      <c r="G218" s="1" t="str">
        <f t="shared" si="9"/>
        <v>6-5.5kW</v>
      </c>
      <c r="H218" s="1">
        <f>VLOOKUP(G218,辅助表!$B:$C,2,0)</f>
        <v>132</v>
      </c>
      <c r="I218" s="1">
        <f>VLOOKUP(H218,辅助表!$F:$G,2,0)</f>
        <v>38</v>
      </c>
      <c r="J218" s="1" t="s">
        <v>44</v>
      </c>
      <c r="K218" s="1" t="s">
        <v>36</v>
      </c>
      <c r="M218" s="41">
        <f>VLOOKUP($J218,配件单价!$A:$D,4,0)</f>
        <v>40</v>
      </c>
      <c r="N218" s="41">
        <f>VLOOKUP($K218,配件单价!$A:$D,4,0)</f>
        <v>14</v>
      </c>
      <c r="O218" s="41">
        <f>VLOOKUP(D218,配件单价!A:D,4,0)</f>
        <v>10</v>
      </c>
      <c r="P218" s="1">
        <f t="shared" si="10"/>
        <v>8</v>
      </c>
      <c r="Q218" s="41">
        <f>VLOOKUP($A218,配件单价!$G:$I,2,0)</f>
        <v>13.8888888888889</v>
      </c>
      <c r="R218" s="44">
        <f t="shared" si="11"/>
        <v>187.888888888889</v>
      </c>
      <c r="S218" s="44">
        <v>344.178417962962</v>
      </c>
      <c r="T218" s="44">
        <v>505.363772830689</v>
      </c>
      <c r="U218" s="44">
        <v>51.984126984127</v>
      </c>
      <c r="V218" s="44">
        <v>77.1825396825397</v>
      </c>
      <c r="W218" s="45">
        <v>33.9285714285714</v>
      </c>
      <c r="X218" s="45">
        <v>40.6746031746032</v>
      </c>
      <c r="Y218" s="45">
        <f>VLOOKUP(A218,配件单价!$L:$O,4,0)</f>
        <v>18</v>
      </c>
      <c r="Z218" s="45">
        <f>VLOOKUP(G218,配件单价!$Q:$U,5,0)</f>
        <v>260.82</v>
      </c>
    </row>
    <row r="219" ht="15" spans="1:26">
      <c r="A219" s="1">
        <v>1250</v>
      </c>
      <c r="B219" s="1">
        <v>384</v>
      </c>
      <c r="C219" s="1">
        <v>8</v>
      </c>
      <c r="D219" s="1" t="s">
        <v>41</v>
      </c>
      <c r="E219" s="1">
        <v>6</v>
      </c>
      <c r="F219" s="1">
        <v>7.5</v>
      </c>
      <c r="G219" s="1" t="str">
        <f t="shared" si="9"/>
        <v>6-7.5kW</v>
      </c>
      <c r="H219" s="1">
        <f>VLOOKUP(G219,辅助表!$B:$C,2,0)</f>
        <v>160</v>
      </c>
      <c r="I219" s="1">
        <f>VLOOKUP(H219,辅助表!$F:$G,2,0)</f>
        <v>42</v>
      </c>
      <c r="J219" s="1" t="s">
        <v>44</v>
      </c>
      <c r="K219" s="1" t="s">
        <v>38</v>
      </c>
      <c r="M219" s="41">
        <f>VLOOKUP($J219,配件单价!$A:$D,4,0)</f>
        <v>40</v>
      </c>
      <c r="N219" s="41">
        <f>VLOOKUP($K219,配件单价!$A:$D,4,0)</f>
        <v>23</v>
      </c>
      <c r="O219" s="41">
        <f>VLOOKUP(D219,配件单价!A:D,4,0)</f>
        <v>10</v>
      </c>
      <c r="P219" s="1">
        <f t="shared" si="10"/>
        <v>8</v>
      </c>
      <c r="Q219" s="41">
        <f>VLOOKUP($A219,配件单价!$G:$I,2,0)</f>
        <v>13.8888888888889</v>
      </c>
      <c r="R219" s="44">
        <f t="shared" si="11"/>
        <v>196.888888888889</v>
      </c>
      <c r="S219" s="44">
        <v>344.178417962962</v>
      </c>
      <c r="T219" s="44">
        <v>505.363772830689</v>
      </c>
      <c r="U219" s="44">
        <v>51.984126984127</v>
      </c>
      <c r="V219" s="44">
        <v>77.1825396825397</v>
      </c>
      <c r="W219" s="45">
        <v>33.9285714285714</v>
      </c>
      <c r="X219" s="45">
        <v>40.6746031746032</v>
      </c>
      <c r="Y219" s="45">
        <f>VLOOKUP(A219,配件单价!$L:$O,4,0)</f>
        <v>18</v>
      </c>
      <c r="Z219" s="45">
        <f>VLOOKUP(G219,配件单价!$Q:$U,5,0)</f>
        <v>358.394625</v>
      </c>
    </row>
    <row r="220" ht="15" spans="1:26">
      <c r="A220" s="1">
        <v>1250</v>
      </c>
      <c r="B220" s="1">
        <v>384</v>
      </c>
      <c r="C220" s="1">
        <v>8</v>
      </c>
      <c r="D220" s="1" t="s">
        <v>41</v>
      </c>
      <c r="E220" s="1">
        <v>6</v>
      </c>
      <c r="F220" s="1">
        <v>11</v>
      </c>
      <c r="G220" s="1" t="str">
        <f t="shared" si="9"/>
        <v>6-11kW</v>
      </c>
      <c r="H220" s="1">
        <f>VLOOKUP(G220,辅助表!$B:$C,2,0)</f>
        <v>160</v>
      </c>
      <c r="I220" s="1">
        <f>VLOOKUP(H220,辅助表!$F:$G,2,0)</f>
        <v>42</v>
      </c>
      <c r="J220" s="1" t="s">
        <v>44</v>
      </c>
      <c r="K220" s="1" t="s">
        <v>38</v>
      </c>
      <c r="M220" s="41">
        <f>VLOOKUP($J220,配件单价!$A:$D,4,0)</f>
        <v>40</v>
      </c>
      <c r="N220" s="41">
        <f>VLOOKUP($K220,配件单价!$A:$D,4,0)</f>
        <v>23</v>
      </c>
      <c r="O220" s="41">
        <f>VLOOKUP(D220,配件单价!A:D,4,0)</f>
        <v>10</v>
      </c>
      <c r="P220" s="1">
        <f t="shared" si="10"/>
        <v>8</v>
      </c>
      <c r="Q220" s="41">
        <f>VLOOKUP($A220,配件单价!$G:$I,2,0)</f>
        <v>13.8888888888889</v>
      </c>
      <c r="R220" s="44">
        <f t="shared" si="11"/>
        <v>196.888888888889</v>
      </c>
      <c r="S220" s="44">
        <v>344.178417962962</v>
      </c>
      <c r="T220" s="44">
        <v>505.363772830689</v>
      </c>
      <c r="U220" s="44">
        <v>51.984126984127</v>
      </c>
      <c r="V220" s="44">
        <v>77.1825396825397</v>
      </c>
      <c r="W220" s="45">
        <v>33.9285714285714</v>
      </c>
      <c r="X220" s="45">
        <v>40.6746031746032</v>
      </c>
      <c r="Y220" s="45">
        <f>VLOOKUP(A220,配件单价!$L:$O,4,0)</f>
        <v>18</v>
      </c>
      <c r="Z220" s="45">
        <f>VLOOKUP(G220,配件单价!$Q:$U,5,0)</f>
        <v>432.914625</v>
      </c>
    </row>
    <row r="221" ht="15" spans="1:26">
      <c r="A221" s="1">
        <v>1250</v>
      </c>
      <c r="B221" s="1">
        <v>384</v>
      </c>
      <c r="C221" s="1">
        <v>8</v>
      </c>
      <c r="D221" s="1" t="s">
        <v>41</v>
      </c>
      <c r="E221" s="1">
        <v>6</v>
      </c>
      <c r="F221" s="1">
        <v>15</v>
      </c>
      <c r="G221" s="1" t="str">
        <f t="shared" si="9"/>
        <v>6-15kW</v>
      </c>
      <c r="H221" s="1">
        <f>VLOOKUP(G221,辅助表!$B:$C,2,0)</f>
        <v>180</v>
      </c>
      <c r="I221" s="1">
        <f>VLOOKUP(H221,辅助表!$F:$G,2,0)</f>
        <v>48</v>
      </c>
      <c r="J221" s="1" t="s">
        <v>44</v>
      </c>
      <c r="K221" s="1" t="s">
        <v>40</v>
      </c>
      <c r="M221" s="41">
        <f>VLOOKUP($J221,配件单价!$A:$D,4,0)</f>
        <v>40</v>
      </c>
      <c r="N221" s="41">
        <f>VLOOKUP($K221,配件单价!$A:$D,4,0)</f>
        <v>23</v>
      </c>
      <c r="O221" s="41">
        <f>VLOOKUP(D221,配件单价!A:D,4,0)</f>
        <v>10</v>
      </c>
      <c r="P221" s="1">
        <f t="shared" si="10"/>
        <v>8</v>
      </c>
      <c r="Q221" s="41">
        <f>VLOOKUP($A221,配件单价!$G:$I,2,0)</f>
        <v>13.8888888888889</v>
      </c>
      <c r="R221" s="44">
        <f t="shared" si="11"/>
        <v>196.888888888889</v>
      </c>
      <c r="S221" s="44">
        <v>344.178417962962</v>
      </c>
      <c r="T221" s="44">
        <v>505.363772830689</v>
      </c>
      <c r="U221" s="44">
        <v>51.984126984127</v>
      </c>
      <c r="V221" s="44">
        <v>77.1825396825397</v>
      </c>
      <c r="W221" s="45">
        <v>33.9285714285714</v>
      </c>
      <c r="X221" s="45">
        <v>40.6746031746032</v>
      </c>
      <c r="Y221" s="45">
        <f>VLOOKUP(A221,配件单价!$L:$O,4,0)</f>
        <v>18</v>
      </c>
      <c r="Z221" s="45">
        <f>VLOOKUP(G221,配件单价!$Q:$U,5,0)</f>
        <v>564.95475</v>
      </c>
    </row>
    <row r="222" ht="15" spans="1:26">
      <c r="A222" s="1">
        <v>1250</v>
      </c>
      <c r="B222" s="1">
        <v>384</v>
      </c>
      <c r="C222" s="1">
        <v>16</v>
      </c>
      <c r="D222" s="1" t="s">
        <v>41</v>
      </c>
      <c r="E222" s="1">
        <v>4</v>
      </c>
      <c r="F222" s="1">
        <v>22</v>
      </c>
      <c r="G222" s="1" t="str">
        <f t="shared" si="9"/>
        <v>4-22kW</v>
      </c>
      <c r="H222" s="1">
        <f>VLOOKUP(G222,辅助表!$B:$C,2,0)</f>
        <v>180</v>
      </c>
      <c r="I222" s="1">
        <f>VLOOKUP(H222,辅助表!$F:$G,2,0)</f>
        <v>48</v>
      </c>
      <c r="J222" s="1" t="s">
        <v>44</v>
      </c>
      <c r="K222" s="1" t="s">
        <v>40</v>
      </c>
      <c r="M222" s="41">
        <f>VLOOKUP($J222,配件单价!$A:$D,4,0)</f>
        <v>40</v>
      </c>
      <c r="N222" s="41">
        <f>VLOOKUP($K222,配件单价!$A:$D,4,0)</f>
        <v>23</v>
      </c>
      <c r="O222" s="41">
        <f>VLOOKUP(D222,配件单价!A:D,4,0)</f>
        <v>10</v>
      </c>
      <c r="P222" s="1">
        <f t="shared" si="10"/>
        <v>16</v>
      </c>
      <c r="Q222" s="41">
        <f>VLOOKUP($A222,配件单价!$G:$I,2,0)</f>
        <v>13.8888888888889</v>
      </c>
      <c r="R222" s="44">
        <f t="shared" si="11"/>
        <v>276.888888888889</v>
      </c>
      <c r="S222" s="44">
        <v>344.178417962962</v>
      </c>
      <c r="T222" s="44">
        <v>505.363772830689</v>
      </c>
      <c r="U222" s="44">
        <v>51.984126984127</v>
      </c>
      <c r="V222" s="44">
        <v>77.1825396825397</v>
      </c>
      <c r="W222" s="45">
        <v>33.9285714285714</v>
      </c>
      <c r="X222" s="45">
        <v>40.6746031746032</v>
      </c>
      <c r="Y222" s="45">
        <f>VLOOKUP(A222,配件单价!$L:$O,4,0)</f>
        <v>18</v>
      </c>
      <c r="Z222" s="45">
        <f>VLOOKUP(G222,配件单价!$Q:$U,5,0)</f>
        <v>586.37925</v>
      </c>
    </row>
    <row r="223" ht="15" spans="1:26">
      <c r="A223" s="1">
        <v>1250</v>
      </c>
      <c r="B223" s="1">
        <v>384</v>
      </c>
      <c r="C223" s="1">
        <v>16</v>
      </c>
      <c r="D223" s="1" t="s">
        <v>41</v>
      </c>
      <c r="E223" s="1">
        <v>4</v>
      </c>
      <c r="F223" s="1">
        <v>30</v>
      </c>
      <c r="G223" s="1" t="str">
        <f t="shared" si="9"/>
        <v>4-30kW</v>
      </c>
      <c r="H223" s="1">
        <f>VLOOKUP(G223,辅助表!$B:$C,2,0)</f>
        <v>200</v>
      </c>
      <c r="I223" s="1">
        <f>VLOOKUP(H223,辅助表!$F:$G,2,0)</f>
        <v>55</v>
      </c>
      <c r="J223" s="1" t="s">
        <v>45</v>
      </c>
      <c r="K223" s="1" t="s">
        <v>43</v>
      </c>
      <c r="M223" s="41">
        <f>VLOOKUP($J223,配件单价!$A:$D,4,0)</f>
        <v>40</v>
      </c>
      <c r="N223" s="41">
        <f>VLOOKUP($K223,配件单价!$A:$D,4,0)</f>
        <v>42</v>
      </c>
      <c r="O223" s="41">
        <f>VLOOKUP(D223,配件单价!A:D,4,0)</f>
        <v>10</v>
      </c>
      <c r="P223" s="1">
        <f t="shared" si="10"/>
        <v>16</v>
      </c>
      <c r="Q223" s="41">
        <f>VLOOKUP($A223,配件单价!$G:$I,2,0)</f>
        <v>13.8888888888889</v>
      </c>
      <c r="R223" s="44">
        <f t="shared" si="11"/>
        <v>295.888888888889</v>
      </c>
      <c r="S223" s="44">
        <v>373.280101891534</v>
      </c>
      <c r="T223" s="44">
        <v>549.062635727514</v>
      </c>
      <c r="U223" s="44">
        <v>51.984126984127</v>
      </c>
      <c r="V223" s="44">
        <v>77.1825396825397</v>
      </c>
      <c r="W223" s="45">
        <v>33.9285714285714</v>
      </c>
      <c r="X223" s="45">
        <v>40.6746031746032</v>
      </c>
      <c r="Y223" s="45">
        <f>VLOOKUP(A223,配件单价!$L:$O,4,0)</f>
        <v>18</v>
      </c>
      <c r="Z223" s="45">
        <f>VLOOKUP(G223,配件单价!$Q:$U,5,0)</f>
        <v>766.391625</v>
      </c>
    </row>
    <row r="224" ht="15" spans="1:26">
      <c r="A224" s="1">
        <v>1250</v>
      </c>
      <c r="B224" s="1">
        <v>384</v>
      </c>
      <c r="C224" s="1">
        <v>16</v>
      </c>
      <c r="D224" s="1" t="s">
        <v>41</v>
      </c>
      <c r="E224" s="1">
        <v>6</v>
      </c>
      <c r="F224" s="1">
        <v>7.5</v>
      </c>
      <c r="G224" s="1" t="str">
        <f t="shared" si="9"/>
        <v>6-7.5kW</v>
      </c>
      <c r="H224" s="1">
        <f>VLOOKUP(G224,辅助表!$B:$C,2,0)</f>
        <v>160</v>
      </c>
      <c r="I224" s="1">
        <f>VLOOKUP(H224,辅助表!$F:$G,2,0)</f>
        <v>42</v>
      </c>
      <c r="J224" s="1" t="s">
        <v>44</v>
      </c>
      <c r="K224" s="1" t="s">
        <v>38</v>
      </c>
      <c r="M224" s="41">
        <f>VLOOKUP($J224,配件单价!$A:$D,4,0)</f>
        <v>40</v>
      </c>
      <c r="N224" s="41">
        <f>VLOOKUP($K224,配件单价!$A:$D,4,0)</f>
        <v>23</v>
      </c>
      <c r="O224" s="41">
        <f>VLOOKUP(D224,配件单价!A:D,4,0)</f>
        <v>10</v>
      </c>
      <c r="P224" s="1">
        <f t="shared" si="10"/>
        <v>16</v>
      </c>
      <c r="Q224" s="41">
        <f>VLOOKUP($A224,配件单价!$G:$I,2,0)</f>
        <v>13.8888888888889</v>
      </c>
      <c r="R224" s="44">
        <f t="shared" si="11"/>
        <v>276.888888888889</v>
      </c>
      <c r="S224" s="44">
        <v>344.178417962962</v>
      </c>
      <c r="T224" s="44">
        <v>505.363772830689</v>
      </c>
      <c r="U224" s="44">
        <v>51.984126984127</v>
      </c>
      <c r="V224" s="44">
        <v>77.1825396825397</v>
      </c>
      <c r="W224" s="45">
        <v>33.9285714285714</v>
      </c>
      <c r="X224" s="45">
        <v>40.6746031746032</v>
      </c>
      <c r="Y224" s="45">
        <f>VLOOKUP(A224,配件单价!$L:$O,4,0)</f>
        <v>18</v>
      </c>
      <c r="Z224" s="45">
        <f>VLOOKUP(G224,配件单价!$Q:$U,5,0)</f>
        <v>358.394625</v>
      </c>
    </row>
    <row r="225" ht="15" spans="1:26">
      <c r="A225" s="1">
        <v>1250</v>
      </c>
      <c r="B225" s="1">
        <v>384</v>
      </c>
      <c r="C225" s="1">
        <v>16</v>
      </c>
      <c r="D225" s="1" t="s">
        <v>41</v>
      </c>
      <c r="E225" s="1">
        <v>6</v>
      </c>
      <c r="F225" s="1">
        <v>11</v>
      </c>
      <c r="G225" s="1" t="str">
        <f t="shared" si="9"/>
        <v>6-11kW</v>
      </c>
      <c r="H225" s="1">
        <f>VLOOKUP(G225,辅助表!$B:$C,2,0)</f>
        <v>160</v>
      </c>
      <c r="I225" s="1">
        <f>VLOOKUP(H225,辅助表!$F:$G,2,0)</f>
        <v>42</v>
      </c>
      <c r="J225" s="1" t="s">
        <v>44</v>
      </c>
      <c r="K225" s="1" t="s">
        <v>38</v>
      </c>
      <c r="M225" s="41">
        <f>VLOOKUP($J225,配件单价!$A:$D,4,0)</f>
        <v>40</v>
      </c>
      <c r="N225" s="41">
        <f>VLOOKUP($K225,配件单价!$A:$D,4,0)</f>
        <v>23</v>
      </c>
      <c r="O225" s="41">
        <f>VLOOKUP(D225,配件单价!A:D,4,0)</f>
        <v>10</v>
      </c>
      <c r="P225" s="1">
        <f t="shared" si="10"/>
        <v>16</v>
      </c>
      <c r="Q225" s="41">
        <f>VLOOKUP($A225,配件单价!$G:$I,2,0)</f>
        <v>13.8888888888889</v>
      </c>
      <c r="R225" s="44">
        <f t="shared" si="11"/>
        <v>276.888888888889</v>
      </c>
      <c r="S225" s="44">
        <v>344.178417962962</v>
      </c>
      <c r="T225" s="44">
        <v>505.363772830689</v>
      </c>
      <c r="U225" s="44">
        <v>51.984126984127</v>
      </c>
      <c r="V225" s="44">
        <v>77.1825396825397</v>
      </c>
      <c r="W225" s="45">
        <v>33.9285714285714</v>
      </c>
      <c r="X225" s="45">
        <v>40.6746031746032</v>
      </c>
      <c r="Y225" s="45">
        <f>VLOOKUP(A225,配件单价!$L:$O,4,0)</f>
        <v>18</v>
      </c>
      <c r="Z225" s="45">
        <f>VLOOKUP(G225,配件单价!$Q:$U,5,0)</f>
        <v>432.914625</v>
      </c>
    </row>
    <row r="226" ht="15" spans="1:26">
      <c r="A226" s="1">
        <v>1250</v>
      </c>
      <c r="B226" s="1">
        <v>384</v>
      </c>
      <c r="C226" s="1">
        <v>16</v>
      </c>
      <c r="D226" s="1" t="s">
        <v>41</v>
      </c>
      <c r="E226" s="1">
        <v>6</v>
      </c>
      <c r="F226" s="1">
        <v>15</v>
      </c>
      <c r="G226" s="1" t="str">
        <f t="shared" si="9"/>
        <v>6-15kW</v>
      </c>
      <c r="H226" s="1">
        <f>VLOOKUP(G226,辅助表!$B:$C,2,0)</f>
        <v>180</v>
      </c>
      <c r="I226" s="1">
        <f>VLOOKUP(H226,辅助表!$F:$G,2,0)</f>
        <v>48</v>
      </c>
      <c r="J226" s="1" t="s">
        <v>44</v>
      </c>
      <c r="K226" s="1" t="s">
        <v>40</v>
      </c>
      <c r="M226" s="41">
        <f>VLOOKUP($J226,配件单价!$A:$D,4,0)</f>
        <v>40</v>
      </c>
      <c r="N226" s="41">
        <f>VLOOKUP($K226,配件单价!$A:$D,4,0)</f>
        <v>23</v>
      </c>
      <c r="O226" s="41">
        <f>VLOOKUP(D226,配件单价!A:D,4,0)</f>
        <v>10</v>
      </c>
      <c r="P226" s="1">
        <f t="shared" si="10"/>
        <v>16</v>
      </c>
      <c r="Q226" s="41">
        <f>VLOOKUP($A226,配件单价!$G:$I,2,0)</f>
        <v>13.8888888888889</v>
      </c>
      <c r="R226" s="44">
        <f t="shared" si="11"/>
        <v>276.888888888889</v>
      </c>
      <c r="S226" s="44">
        <v>344.178417962962</v>
      </c>
      <c r="T226" s="44">
        <v>505.363772830689</v>
      </c>
      <c r="U226" s="44">
        <v>51.984126984127</v>
      </c>
      <c r="V226" s="44">
        <v>77.1825396825397</v>
      </c>
      <c r="W226" s="45">
        <v>33.9285714285714</v>
      </c>
      <c r="X226" s="45">
        <v>40.6746031746032</v>
      </c>
      <c r="Y226" s="45">
        <f>VLOOKUP(A226,配件单价!$L:$O,4,0)</f>
        <v>18</v>
      </c>
      <c r="Z226" s="45">
        <f>VLOOKUP(G226,配件单价!$Q:$U,5,0)</f>
        <v>564.95475</v>
      </c>
    </row>
    <row r="227" ht="15" spans="1:26">
      <c r="A227" s="1">
        <v>1250</v>
      </c>
      <c r="B227" s="1">
        <v>384</v>
      </c>
      <c r="C227" s="1">
        <v>16</v>
      </c>
      <c r="D227" s="1" t="s">
        <v>41</v>
      </c>
      <c r="E227" s="1">
        <v>6</v>
      </c>
      <c r="F227" s="1">
        <v>18.5</v>
      </c>
      <c r="G227" s="1" t="str">
        <f t="shared" si="9"/>
        <v>6-18.5kW</v>
      </c>
      <c r="H227" s="1">
        <f>VLOOKUP(G227,辅助表!$B:$C,2,0)</f>
        <v>200</v>
      </c>
      <c r="I227" s="1">
        <f>VLOOKUP(H227,辅助表!$F:$G,2,0)</f>
        <v>55</v>
      </c>
      <c r="J227" s="1" t="s">
        <v>45</v>
      </c>
      <c r="K227" s="1" t="s">
        <v>43</v>
      </c>
      <c r="M227" s="41">
        <f>VLOOKUP($J227,配件单价!$A:$D,4,0)</f>
        <v>40</v>
      </c>
      <c r="N227" s="41">
        <f>VLOOKUP($K227,配件单价!$A:$D,4,0)</f>
        <v>42</v>
      </c>
      <c r="O227" s="41">
        <f>VLOOKUP(D227,配件单价!A:D,4,0)</f>
        <v>10</v>
      </c>
      <c r="P227" s="1">
        <f t="shared" si="10"/>
        <v>16</v>
      </c>
      <c r="Q227" s="41">
        <f>VLOOKUP($A227,配件单价!$G:$I,2,0)</f>
        <v>13.8888888888889</v>
      </c>
      <c r="R227" s="44">
        <f t="shared" si="11"/>
        <v>295.888888888889</v>
      </c>
      <c r="S227" s="44">
        <v>373.280101891534</v>
      </c>
      <c r="T227" s="44">
        <v>549.062635727514</v>
      </c>
      <c r="U227" s="44">
        <v>51.984126984127</v>
      </c>
      <c r="V227" s="44">
        <v>77.1825396825397</v>
      </c>
      <c r="W227" s="45">
        <v>33.9285714285714</v>
      </c>
      <c r="X227" s="45">
        <v>40.6746031746032</v>
      </c>
      <c r="Y227" s="45">
        <f>VLOOKUP(A227,配件单价!$L:$O,4,0)</f>
        <v>18</v>
      </c>
      <c r="Z227" s="45">
        <f>VLOOKUP(G227,配件单价!$Q:$U,5,0)</f>
        <v>681.625125</v>
      </c>
    </row>
  </sheetData>
  <mergeCells count="22">
    <mergeCell ref="S2:T2"/>
    <mergeCell ref="U2:V2"/>
    <mergeCell ref="W2:X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M2:M3"/>
    <mergeCell ref="N2:N3"/>
    <mergeCell ref="O2:O3"/>
    <mergeCell ref="P2:P3"/>
    <mergeCell ref="Q2:Q3"/>
    <mergeCell ref="R2:R3"/>
    <mergeCell ref="Y2:Y3"/>
    <mergeCell ref="Z2:Z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"/>
  <sheetViews>
    <sheetView zoomScale="85" zoomScaleNormal="85" workbookViewId="0">
      <selection activeCell="A2" sqref="A$1:I$1048576"/>
    </sheetView>
  </sheetViews>
  <sheetFormatPr defaultColWidth="9" defaultRowHeight="16.5"/>
  <cols>
    <col min="1" max="2" width="9" style="8"/>
    <col min="3" max="3" width="6.75" style="8" customWidth="1"/>
    <col min="4" max="4" width="12.625" style="8"/>
    <col min="5" max="5" width="9" style="8"/>
    <col min="6" max="6" width="9.55833333333333" style="8" customWidth="1"/>
    <col min="7" max="9" width="9" style="8"/>
    <col min="10" max="10" width="7.5" style="8" customWidth="1"/>
    <col min="11" max="12" width="9" style="8"/>
    <col min="13" max="13" width="6.75" style="8" customWidth="1"/>
    <col min="14" max="14" width="12.625" style="8"/>
    <col min="15" max="15" width="9" style="8"/>
    <col min="16" max="16" width="9.55833333333333" style="8" customWidth="1"/>
    <col min="17" max="16384" width="9" style="8"/>
  </cols>
  <sheetData>
    <row r="1" ht="30" customHeight="1" spans="1:19">
      <c r="A1" s="9" t="s">
        <v>163</v>
      </c>
      <c r="B1" s="10"/>
      <c r="C1" s="10"/>
      <c r="D1" s="10"/>
      <c r="E1" s="10"/>
      <c r="F1" s="10"/>
      <c r="G1" s="10"/>
      <c r="H1" s="10"/>
      <c r="I1" s="15"/>
      <c r="K1" s="9" t="s">
        <v>164</v>
      </c>
      <c r="L1" s="10"/>
      <c r="M1" s="10"/>
      <c r="N1" s="10"/>
      <c r="O1" s="10"/>
      <c r="P1" s="10"/>
      <c r="Q1" s="10"/>
      <c r="R1" s="10"/>
      <c r="S1" s="15"/>
    </row>
    <row r="2" ht="50" customHeight="1" spans="1:19">
      <c r="A2" s="11" t="s">
        <v>144</v>
      </c>
      <c r="B2" s="11" t="s">
        <v>145</v>
      </c>
      <c r="C2" s="11" t="s">
        <v>146</v>
      </c>
      <c r="D2" s="11" t="s">
        <v>147</v>
      </c>
      <c r="E2" s="11" t="s">
        <v>148</v>
      </c>
      <c r="F2" s="11" t="s">
        <v>149</v>
      </c>
      <c r="G2" s="11" t="s">
        <v>150</v>
      </c>
      <c r="H2" s="11" t="s">
        <v>151</v>
      </c>
      <c r="I2" s="11" t="s">
        <v>152</v>
      </c>
      <c r="K2" s="11" t="s">
        <v>144</v>
      </c>
      <c r="L2" s="11" t="s">
        <v>145</v>
      </c>
      <c r="M2" s="11" t="s">
        <v>146</v>
      </c>
      <c r="N2" s="11" t="s">
        <v>147</v>
      </c>
      <c r="O2" s="11" t="s">
        <v>148</v>
      </c>
      <c r="P2" s="11" t="s">
        <v>149</v>
      </c>
      <c r="Q2" s="11" t="s">
        <v>150</v>
      </c>
      <c r="R2" s="11" t="s">
        <v>151</v>
      </c>
      <c r="S2" s="11" t="s">
        <v>152</v>
      </c>
    </row>
    <row r="3" ht="19" customHeight="1" spans="1:19">
      <c r="A3" s="12">
        <v>25</v>
      </c>
      <c r="B3" s="12">
        <v>1400</v>
      </c>
      <c r="C3" s="12">
        <v>1</v>
      </c>
      <c r="D3" s="12">
        <v>2400</v>
      </c>
      <c r="E3" s="12">
        <v>112</v>
      </c>
      <c r="F3" s="12">
        <v>52</v>
      </c>
      <c r="G3" s="12">
        <v>68</v>
      </c>
      <c r="H3" s="12">
        <v>0.14</v>
      </c>
      <c r="I3" s="12">
        <v>0.25</v>
      </c>
      <c r="K3" s="12">
        <v>25</v>
      </c>
      <c r="L3" s="12">
        <v>1400</v>
      </c>
      <c r="M3" s="12">
        <v>1</v>
      </c>
      <c r="N3" s="12">
        <v>3000</v>
      </c>
      <c r="O3" s="12">
        <v>160</v>
      </c>
      <c r="P3" s="12">
        <v>50</v>
      </c>
      <c r="Q3" s="12">
        <v>72</v>
      </c>
      <c r="R3" s="12">
        <v>0.27</v>
      </c>
      <c r="S3" s="12">
        <v>0.37</v>
      </c>
    </row>
    <row r="4" ht="19" customHeight="1" spans="1:19">
      <c r="A4" s="13"/>
      <c r="B4" s="13"/>
      <c r="C4" s="13">
        <v>2</v>
      </c>
      <c r="D4" s="13">
        <v>3500</v>
      </c>
      <c r="E4" s="13">
        <v>90</v>
      </c>
      <c r="F4" s="13">
        <v>58</v>
      </c>
      <c r="G4" s="13">
        <v>67</v>
      </c>
      <c r="H4" s="13">
        <v>0.15</v>
      </c>
      <c r="I4" s="13"/>
      <c r="K4" s="13"/>
      <c r="L4" s="13"/>
      <c r="M4" s="13">
        <v>2</v>
      </c>
      <c r="N4" s="13">
        <v>3900</v>
      </c>
      <c r="O4" s="13">
        <v>130</v>
      </c>
      <c r="P4" s="13">
        <v>54</v>
      </c>
      <c r="Q4" s="13">
        <v>71</v>
      </c>
      <c r="R4" s="13">
        <v>0.26</v>
      </c>
      <c r="S4" s="13"/>
    </row>
    <row r="5" ht="19" customHeight="1" spans="1:19">
      <c r="A5" s="13"/>
      <c r="B5" s="13"/>
      <c r="C5" s="13">
        <v>3</v>
      </c>
      <c r="D5" s="13">
        <v>4600</v>
      </c>
      <c r="E5" s="13">
        <v>70</v>
      </c>
      <c r="F5" s="13">
        <v>55</v>
      </c>
      <c r="G5" s="13">
        <v>65</v>
      </c>
      <c r="H5" s="13">
        <v>0.16</v>
      </c>
      <c r="I5" s="13"/>
      <c r="K5" s="13"/>
      <c r="L5" s="13"/>
      <c r="M5" s="13">
        <v>3</v>
      </c>
      <c r="N5" s="13">
        <v>4800</v>
      </c>
      <c r="O5" s="13">
        <v>100</v>
      </c>
      <c r="P5" s="13">
        <v>53</v>
      </c>
      <c r="Q5" s="13">
        <v>69</v>
      </c>
      <c r="R5" s="13">
        <v>0.25</v>
      </c>
      <c r="S5" s="13"/>
    </row>
    <row r="6" ht="19" customHeight="1" spans="1:19">
      <c r="A6" s="13"/>
      <c r="B6" s="13"/>
      <c r="C6" s="13">
        <v>4</v>
      </c>
      <c r="D6" s="13">
        <v>5700</v>
      </c>
      <c r="E6" s="13">
        <v>40</v>
      </c>
      <c r="F6" s="13">
        <v>46</v>
      </c>
      <c r="G6" s="13">
        <v>62</v>
      </c>
      <c r="H6" s="13">
        <v>0.14</v>
      </c>
      <c r="I6" s="13"/>
      <c r="K6" s="13"/>
      <c r="L6" s="13"/>
      <c r="M6" s="13">
        <v>4</v>
      </c>
      <c r="N6" s="13">
        <v>5700</v>
      </c>
      <c r="O6" s="13">
        <v>60</v>
      </c>
      <c r="P6" s="13">
        <v>42</v>
      </c>
      <c r="Q6" s="13">
        <v>65</v>
      </c>
      <c r="R6" s="13">
        <v>0.23</v>
      </c>
      <c r="S6" s="13"/>
    </row>
    <row r="7" ht="19" customHeight="1" spans="1:19">
      <c r="A7" s="14">
        <v>30</v>
      </c>
      <c r="B7" s="14">
        <v>1400</v>
      </c>
      <c r="C7" s="14">
        <v>1</v>
      </c>
      <c r="D7" s="14">
        <v>3300</v>
      </c>
      <c r="E7" s="14">
        <v>120</v>
      </c>
      <c r="F7" s="14">
        <v>55</v>
      </c>
      <c r="G7" s="14">
        <v>70</v>
      </c>
      <c r="H7" s="14">
        <v>0.2</v>
      </c>
      <c r="I7" s="14">
        <v>0.37</v>
      </c>
      <c r="K7" s="14">
        <v>30</v>
      </c>
      <c r="L7" s="14">
        <v>1400</v>
      </c>
      <c r="M7" s="14">
        <v>1</v>
      </c>
      <c r="N7" s="14">
        <v>3700</v>
      </c>
      <c r="O7" s="14">
        <v>185</v>
      </c>
      <c r="P7" s="14">
        <v>52</v>
      </c>
      <c r="Q7" s="14">
        <v>73</v>
      </c>
      <c r="R7" s="14">
        <v>0.37</v>
      </c>
      <c r="S7" s="14">
        <v>0.55</v>
      </c>
    </row>
    <row r="8" ht="19" customHeight="1" spans="1:19">
      <c r="A8" s="14"/>
      <c r="B8" s="14"/>
      <c r="C8" s="14">
        <v>2</v>
      </c>
      <c r="D8" s="14">
        <v>4567</v>
      </c>
      <c r="E8" s="14">
        <v>100</v>
      </c>
      <c r="F8" s="14">
        <v>60</v>
      </c>
      <c r="G8" s="14">
        <v>69</v>
      </c>
      <c r="H8" s="14">
        <v>0.21</v>
      </c>
      <c r="I8" s="14"/>
      <c r="K8" s="14"/>
      <c r="L8" s="14"/>
      <c r="M8" s="14">
        <v>2</v>
      </c>
      <c r="N8" s="14">
        <v>4933</v>
      </c>
      <c r="O8" s="14">
        <v>155</v>
      </c>
      <c r="P8" s="14">
        <v>57</v>
      </c>
      <c r="Q8" s="14">
        <v>73</v>
      </c>
      <c r="R8" s="14">
        <v>0.37</v>
      </c>
      <c r="S8" s="14"/>
    </row>
    <row r="9" ht="19" customHeight="1" spans="1:19">
      <c r="A9" s="14"/>
      <c r="B9" s="14"/>
      <c r="C9" s="14">
        <v>3</v>
      </c>
      <c r="D9" s="14">
        <v>5833</v>
      </c>
      <c r="E9" s="14">
        <v>80</v>
      </c>
      <c r="F9" s="14">
        <v>60</v>
      </c>
      <c r="G9" s="14">
        <v>67</v>
      </c>
      <c r="H9" s="14">
        <v>0.22</v>
      </c>
      <c r="I9" s="14"/>
      <c r="K9" s="14"/>
      <c r="L9" s="14"/>
      <c r="M9" s="14">
        <v>3</v>
      </c>
      <c r="N9" s="14">
        <v>6167</v>
      </c>
      <c r="O9" s="14">
        <v>125</v>
      </c>
      <c r="P9" s="14">
        <v>58</v>
      </c>
      <c r="Q9" s="14">
        <v>71</v>
      </c>
      <c r="R9" s="14">
        <v>0.37</v>
      </c>
      <c r="S9" s="14"/>
    </row>
    <row r="10" ht="19" customHeight="1" spans="1:19">
      <c r="A10" s="14"/>
      <c r="B10" s="14"/>
      <c r="C10" s="14">
        <v>4</v>
      </c>
      <c r="D10" s="14">
        <v>7100</v>
      </c>
      <c r="E10" s="14">
        <v>55</v>
      </c>
      <c r="F10" s="14">
        <v>54</v>
      </c>
      <c r="G10" s="14">
        <v>65</v>
      </c>
      <c r="H10" s="14">
        <v>0.2</v>
      </c>
      <c r="I10" s="14"/>
      <c r="K10" s="14"/>
      <c r="L10" s="14"/>
      <c r="M10" s="14">
        <v>4</v>
      </c>
      <c r="N10" s="14">
        <v>7400</v>
      </c>
      <c r="O10" s="14">
        <v>75</v>
      </c>
      <c r="P10" s="14">
        <v>47</v>
      </c>
      <c r="Q10" s="14">
        <v>68</v>
      </c>
      <c r="R10" s="14">
        <v>0.33</v>
      </c>
      <c r="S10" s="14"/>
    </row>
    <row r="11" ht="19" customHeight="1" spans="1:19">
      <c r="A11" s="13">
        <v>35</v>
      </c>
      <c r="B11" s="13">
        <v>1400</v>
      </c>
      <c r="C11" s="13">
        <v>1</v>
      </c>
      <c r="D11" s="13">
        <v>4300</v>
      </c>
      <c r="E11" s="13">
        <v>135</v>
      </c>
      <c r="F11" s="13">
        <v>54</v>
      </c>
      <c r="G11" s="13">
        <v>71</v>
      </c>
      <c r="H11" s="13">
        <v>0.3</v>
      </c>
      <c r="I11" s="13">
        <v>0.55</v>
      </c>
      <c r="K11" s="13">
        <v>35</v>
      </c>
      <c r="L11" s="13">
        <v>1400</v>
      </c>
      <c r="M11" s="13">
        <v>1</v>
      </c>
      <c r="N11" s="13">
        <v>5000</v>
      </c>
      <c r="O11" s="13">
        <v>200</v>
      </c>
      <c r="P11" s="13">
        <v>51</v>
      </c>
      <c r="Q11" s="13">
        <v>75</v>
      </c>
      <c r="R11" s="13">
        <v>0.54</v>
      </c>
      <c r="S11" s="13">
        <v>0.75</v>
      </c>
    </row>
    <row r="12" ht="19" customHeight="1" spans="1:19">
      <c r="A12" s="13"/>
      <c r="B12" s="13"/>
      <c r="C12" s="13">
        <v>2</v>
      </c>
      <c r="D12" s="13">
        <v>5700</v>
      </c>
      <c r="E12" s="13">
        <v>125</v>
      </c>
      <c r="F12" s="13">
        <v>61</v>
      </c>
      <c r="G12" s="13">
        <v>71</v>
      </c>
      <c r="H12" s="13">
        <v>0.32</v>
      </c>
      <c r="I12" s="13"/>
      <c r="K12" s="13"/>
      <c r="L12" s="13"/>
      <c r="M12" s="13">
        <v>2</v>
      </c>
      <c r="N12" s="13">
        <v>6400</v>
      </c>
      <c r="O12" s="13">
        <v>180</v>
      </c>
      <c r="P12" s="13">
        <v>58</v>
      </c>
      <c r="Q12" s="13">
        <v>75</v>
      </c>
      <c r="R12" s="13">
        <v>0.55</v>
      </c>
      <c r="S12" s="13"/>
    </row>
    <row r="13" ht="19" customHeight="1" spans="1:19">
      <c r="A13" s="13"/>
      <c r="B13" s="13"/>
      <c r="C13" s="13">
        <v>3</v>
      </c>
      <c r="D13" s="13">
        <v>7100</v>
      </c>
      <c r="E13" s="13">
        <v>105</v>
      </c>
      <c r="F13" s="13">
        <v>62</v>
      </c>
      <c r="G13" s="13">
        <v>70</v>
      </c>
      <c r="H13" s="13">
        <v>0.33</v>
      </c>
      <c r="I13" s="13"/>
      <c r="K13" s="13"/>
      <c r="L13" s="13"/>
      <c r="M13" s="13">
        <v>3</v>
      </c>
      <c r="N13" s="13">
        <v>7800</v>
      </c>
      <c r="O13" s="13">
        <v>150</v>
      </c>
      <c r="P13" s="13">
        <v>60</v>
      </c>
      <c r="Q13" s="13">
        <v>74</v>
      </c>
      <c r="R13" s="13">
        <v>0.54</v>
      </c>
      <c r="S13" s="13"/>
    </row>
    <row r="14" ht="19" customHeight="1" spans="1:19">
      <c r="A14" s="13"/>
      <c r="B14" s="13"/>
      <c r="C14" s="13">
        <v>4</v>
      </c>
      <c r="D14" s="13">
        <v>8500</v>
      </c>
      <c r="E14" s="13">
        <v>80</v>
      </c>
      <c r="F14" s="13">
        <v>60</v>
      </c>
      <c r="G14" s="13">
        <v>69</v>
      </c>
      <c r="H14" s="13">
        <v>0.31</v>
      </c>
      <c r="I14" s="13"/>
      <c r="K14" s="13"/>
      <c r="L14" s="13"/>
      <c r="M14" s="13">
        <v>4</v>
      </c>
      <c r="N14" s="13">
        <v>9200</v>
      </c>
      <c r="O14" s="13">
        <v>105</v>
      </c>
      <c r="P14" s="13">
        <v>55</v>
      </c>
      <c r="Q14" s="13">
        <v>71</v>
      </c>
      <c r="R14" s="13">
        <v>0.49</v>
      </c>
      <c r="S14" s="13"/>
    </row>
    <row r="15" ht="19" customHeight="1" spans="1:19">
      <c r="A15" s="14">
        <v>40</v>
      </c>
      <c r="B15" s="14">
        <v>1400</v>
      </c>
      <c r="C15" s="14">
        <v>1</v>
      </c>
      <c r="D15" s="14">
        <v>5000</v>
      </c>
      <c r="E15" s="14">
        <v>140</v>
      </c>
      <c r="F15" s="14">
        <v>53</v>
      </c>
      <c r="G15" s="14">
        <v>72</v>
      </c>
      <c r="H15" s="14">
        <v>0.37</v>
      </c>
      <c r="I15" s="14">
        <v>0.55</v>
      </c>
      <c r="K15" s="14">
        <v>40</v>
      </c>
      <c r="L15" s="14">
        <v>1400</v>
      </c>
      <c r="M15" s="14">
        <v>1</v>
      </c>
      <c r="N15" s="14">
        <v>5600</v>
      </c>
      <c r="O15" s="14">
        <v>210</v>
      </c>
      <c r="P15" s="14">
        <v>50</v>
      </c>
      <c r="Q15" s="14">
        <v>76</v>
      </c>
      <c r="R15" s="14">
        <v>0.65</v>
      </c>
      <c r="S15" s="14">
        <v>1.1</v>
      </c>
    </row>
    <row r="16" ht="19" customHeight="1" spans="1:19">
      <c r="A16" s="14"/>
      <c r="B16" s="14"/>
      <c r="C16" s="14">
        <v>2</v>
      </c>
      <c r="D16" s="14">
        <v>6467</v>
      </c>
      <c r="E16" s="14">
        <v>130</v>
      </c>
      <c r="F16" s="14">
        <v>60</v>
      </c>
      <c r="G16" s="14">
        <v>72</v>
      </c>
      <c r="H16" s="14">
        <v>0.39</v>
      </c>
      <c r="I16" s="14"/>
      <c r="K16" s="14"/>
      <c r="L16" s="14"/>
      <c r="M16" s="14">
        <v>2</v>
      </c>
      <c r="N16" s="14">
        <v>7200</v>
      </c>
      <c r="O16" s="14">
        <v>195</v>
      </c>
      <c r="P16" s="14">
        <v>58</v>
      </c>
      <c r="Q16" s="14">
        <v>76</v>
      </c>
      <c r="R16" s="14">
        <v>0.67</v>
      </c>
      <c r="S16" s="14"/>
    </row>
    <row r="17" ht="19" customHeight="1" spans="1:19">
      <c r="A17" s="14"/>
      <c r="B17" s="14"/>
      <c r="C17" s="14">
        <v>3</v>
      </c>
      <c r="D17" s="14">
        <v>7933</v>
      </c>
      <c r="E17" s="14">
        <v>110</v>
      </c>
      <c r="F17" s="14">
        <v>63</v>
      </c>
      <c r="G17" s="14">
        <v>72</v>
      </c>
      <c r="H17" s="14">
        <v>0.38</v>
      </c>
      <c r="I17" s="14"/>
      <c r="K17" s="14"/>
      <c r="L17" s="14"/>
      <c r="M17" s="14">
        <v>3</v>
      </c>
      <c r="N17" s="14">
        <v>8800</v>
      </c>
      <c r="O17" s="14">
        <v>170</v>
      </c>
      <c r="P17" s="14">
        <v>60</v>
      </c>
      <c r="Q17" s="14">
        <v>75</v>
      </c>
      <c r="R17" s="14">
        <v>0.69</v>
      </c>
      <c r="S17" s="14"/>
    </row>
    <row r="18" ht="19" customHeight="1" spans="1:19">
      <c r="A18" s="14"/>
      <c r="B18" s="14"/>
      <c r="C18" s="14">
        <v>4</v>
      </c>
      <c r="D18" s="14">
        <v>9400</v>
      </c>
      <c r="E18" s="14">
        <v>95</v>
      </c>
      <c r="F18" s="14">
        <v>62</v>
      </c>
      <c r="G18" s="14">
        <v>70</v>
      </c>
      <c r="H18" s="14">
        <v>0.4</v>
      </c>
      <c r="I18" s="14"/>
      <c r="K18" s="14"/>
      <c r="L18" s="14"/>
      <c r="M18" s="14">
        <v>4</v>
      </c>
      <c r="N18" s="14">
        <v>10400</v>
      </c>
      <c r="O18" s="14">
        <v>125</v>
      </c>
      <c r="P18" s="14">
        <v>59</v>
      </c>
      <c r="Q18" s="14">
        <v>73</v>
      </c>
      <c r="R18" s="14">
        <v>0.61</v>
      </c>
      <c r="S18" s="14"/>
    </row>
    <row r="19" ht="19" customHeight="1" spans="1:19">
      <c r="A19" s="13">
        <v>45</v>
      </c>
      <c r="B19" s="13">
        <v>1400</v>
      </c>
      <c r="C19" s="13">
        <v>1</v>
      </c>
      <c r="D19" s="13">
        <v>6600</v>
      </c>
      <c r="E19" s="13">
        <v>145</v>
      </c>
      <c r="F19" s="13">
        <v>53</v>
      </c>
      <c r="G19" s="13">
        <v>73</v>
      </c>
      <c r="H19" s="13">
        <v>0.5</v>
      </c>
      <c r="I19" s="13">
        <v>0.75</v>
      </c>
      <c r="K19" s="13">
        <v>45</v>
      </c>
      <c r="L19" s="13">
        <v>1400</v>
      </c>
      <c r="M19" s="13">
        <v>1</v>
      </c>
      <c r="N19" s="13">
        <v>7500</v>
      </c>
      <c r="O19" s="13">
        <v>215</v>
      </c>
      <c r="P19" s="13">
        <v>52</v>
      </c>
      <c r="Q19" s="13">
        <v>77</v>
      </c>
      <c r="R19" s="13">
        <v>0.86</v>
      </c>
      <c r="S19" s="13">
        <v>1.1</v>
      </c>
    </row>
    <row r="20" ht="19" customHeight="1" spans="1:19">
      <c r="A20" s="13"/>
      <c r="B20" s="13"/>
      <c r="C20" s="13">
        <v>2</v>
      </c>
      <c r="D20" s="13">
        <v>8067</v>
      </c>
      <c r="E20" s="13">
        <v>135</v>
      </c>
      <c r="F20" s="13">
        <v>58</v>
      </c>
      <c r="G20" s="13">
        <v>73</v>
      </c>
      <c r="H20" s="13">
        <v>0.52</v>
      </c>
      <c r="I20" s="13"/>
      <c r="K20" s="13"/>
      <c r="L20" s="13"/>
      <c r="M20" s="13">
        <v>2</v>
      </c>
      <c r="N20" s="13">
        <v>9000</v>
      </c>
      <c r="O20" s="13">
        <v>200</v>
      </c>
      <c r="P20" s="13">
        <v>57</v>
      </c>
      <c r="Q20" s="13">
        <v>77</v>
      </c>
      <c r="R20" s="13">
        <v>0.88</v>
      </c>
      <c r="S20" s="13"/>
    </row>
    <row r="21" ht="19" customHeight="1" spans="1:19">
      <c r="A21" s="13"/>
      <c r="B21" s="13"/>
      <c r="C21" s="13">
        <v>3</v>
      </c>
      <c r="D21" s="13">
        <v>9533</v>
      </c>
      <c r="E21" s="13">
        <v>125</v>
      </c>
      <c r="F21" s="13">
        <v>60</v>
      </c>
      <c r="G21" s="13">
        <v>73</v>
      </c>
      <c r="H21" s="13">
        <v>0.55</v>
      </c>
      <c r="I21" s="13"/>
      <c r="K21" s="13"/>
      <c r="L21" s="13"/>
      <c r="M21" s="13">
        <v>3</v>
      </c>
      <c r="N21" s="13">
        <v>10500</v>
      </c>
      <c r="O21" s="13">
        <v>190</v>
      </c>
      <c r="P21" s="13">
        <v>59</v>
      </c>
      <c r="Q21" s="13">
        <v>77</v>
      </c>
      <c r="R21" s="13">
        <v>0.94</v>
      </c>
      <c r="S21" s="13"/>
    </row>
    <row r="22" ht="19" customHeight="1" spans="1:19">
      <c r="A22" s="13"/>
      <c r="B22" s="13"/>
      <c r="C22" s="13">
        <v>4</v>
      </c>
      <c r="D22" s="13">
        <v>11000</v>
      </c>
      <c r="E22" s="13">
        <v>105</v>
      </c>
      <c r="F22" s="13">
        <v>60</v>
      </c>
      <c r="G22" s="13">
        <v>72</v>
      </c>
      <c r="H22" s="13">
        <v>0.53</v>
      </c>
      <c r="I22" s="13"/>
      <c r="K22" s="13"/>
      <c r="L22" s="13"/>
      <c r="M22" s="13">
        <v>4</v>
      </c>
      <c r="N22" s="13">
        <v>12000</v>
      </c>
      <c r="O22" s="13">
        <v>150</v>
      </c>
      <c r="P22" s="13">
        <v>60</v>
      </c>
      <c r="Q22" s="13">
        <v>75</v>
      </c>
      <c r="R22" s="13">
        <v>0.83</v>
      </c>
      <c r="S22" s="13"/>
    </row>
    <row r="23" ht="19" customHeight="1" spans="1:19">
      <c r="A23" s="14">
        <v>50</v>
      </c>
      <c r="B23" s="14">
        <v>1400</v>
      </c>
      <c r="C23" s="14">
        <v>1</v>
      </c>
      <c r="D23" s="14">
        <v>7500</v>
      </c>
      <c r="E23" s="14">
        <v>145</v>
      </c>
      <c r="F23" s="14">
        <v>47</v>
      </c>
      <c r="G23" s="14">
        <v>73</v>
      </c>
      <c r="H23" s="14">
        <v>0.64</v>
      </c>
      <c r="I23" s="14">
        <v>1.1</v>
      </c>
      <c r="K23" s="14">
        <v>50</v>
      </c>
      <c r="L23" s="14">
        <v>1400</v>
      </c>
      <c r="M23" s="14">
        <v>1</v>
      </c>
      <c r="N23" s="14">
        <v>9500</v>
      </c>
      <c r="O23" s="14">
        <v>220</v>
      </c>
      <c r="P23" s="14">
        <v>55</v>
      </c>
      <c r="Q23" s="14">
        <v>78</v>
      </c>
      <c r="R23" s="14">
        <v>1.06</v>
      </c>
      <c r="S23" s="14">
        <v>1.5</v>
      </c>
    </row>
    <row r="24" ht="19" customHeight="1" spans="1:19">
      <c r="A24" s="14"/>
      <c r="B24" s="14"/>
      <c r="C24" s="14">
        <v>2</v>
      </c>
      <c r="D24" s="14">
        <v>8833</v>
      </c>
      <c r="E24" s="14">
        <v>140</v>
      </c>
      <c r="F24" s="14">
        <v>53</v>
      </c>
      <c r="G24" s="14">
        <v>73</v>
      </c>
      <c r="H24" s="14">
        <v>0.65</v>
      </c>
      <c r="I24" s="14"/>
      <c r="K24" s="14"/>
      <c r="L24" s="14"/>
      <c r="M24" s="14">
        <v>2</v>
      </c>
      <c r="N24" s="14">
        <v>10833</v>
      </c>
      <c r="O24" s="14">
        <v>210</v>
      </c>
      <c r="P24" s="14">
        <v>58</v>
      </c>
      <c r="Q24" s="14">
        <v>78</v>
      </c>
      <c r="R24" s="14">
        <v>1.09</v>
      </c>
      <c r="S24" s="14"/>
    </row>
    <row r="25" ht="19" customHeight="1" spans="1:19">
      <c r="A25" s="14"/>
      <c r="B25" s="14"/>
      <c r="C25" s="14">
        <v>3</v>
      </c>
      <c r="D25" s="14">
        <v>10167</v>
      </c>
      <c r="E25" s="14">
        <v>135</v>
      </c>
      <c r="F25" s="14">
        <v>57</v>
      </c>
      <c r="G25" s="14">
        <v>73</v>
      </c>
      <c r="H25" s="14">
        <v>0.67</v>
      </c>
      <c r="I25" s="14"/>
      <c r="K25" s="14"/>
      <c r="L25" s="14"/>
      <c r="M25" s="14">
        <v>3</v>
      </c>
      <c r="N25" s="14">
        <v>12167</v>
      </c>
      <c r="O25" s="14">
        <v>200</v>
      </c>
      <c r="P25" s="14">
        <v>61</v>
      </c>
      <c r="Q25" s="14">
        <v>78</v>
      </c>
      <c r="R25" s="14">
        <v>1.11</v>
      </c>
      <c r="S25" s="14"/>
    </row>
    <row r="26" ht="19" customHeight="1" spans="1:19">
      <c r="A26" s="14"/>
      <c r="B26" s="14"/>
      <c r="C26" s="14">
        <v>4</v>
      </c>
      <c r="D26" s="14">
        <v>11500</v>
      </c>
      <c r="E26" s="14">
        <v>125</v>
      </c>
      <c r="F26" s="14">
        <v>60</v>
      </c>
      <c r="G26" s="14">
        <v>73</v>
      </c>
      <c r="H26" s="14">
        <v>0.67</v>
      </c>
      <c r="I26" s="14"/>
      <c r="K26" s="14"/>
      <c r="L26" s="14"/>
      <c r="M26" s="14">
        <v>4</v>
      </c>
      <c r="N26" s="14">
        <v>13500</v>
      </c>
      <c r="O26" s="14">
        <v>174</v>
      </c>
      <c r="P26" s="14">
        <v>59</v>
      </c>
      <c r="Q26" s="14">
        <v>77</v>
      </c>
      <c r="R26" s="14">
        <v>1.11</v>
      </c>
      <c r="S26" s="14"/>
    </row>
  </sheetData>
  <mergeCells count="38">
    <mergeCell ref="A1:I1"/>
    <mergeCell ref="K1:S1"/>
    <mergeCell ref="A3:A6"/>
    <mergeCell ref="A7:A10"/>
    <mergeCell ref="A11:A14"/>
    <mergeCell ref="A15:A18"/>
    <mergeCell ref="A19:A22"/>
    <mergeCell ref="A23:A26"/>
    <mergeCell ref="B3:B6"/>
    <mergeCell ref="B7:B10"/>
    <mergeCell ref="B11:B14"/>
    <mergeCell ref="B15:B18"/>
    <mergeCell ref="B19:B22"/>
    <mergeCell ref="B23:B26"/>
    <mergeCell ref="I3:I6"/>
    <mergeCell ref="I7:I10"/>
    <mergeCell ref="I11:I14"/>
    <mergeCell ref="I15:I18"/>
    <mergeCell ref="I19:I22"/>
    <mergeCell ref="I23:I26"/>
    <mergeCell ref="K3:K6"/>
    <mergeCell ref="K7:K10"/>
    <mergeCell ref="K11:K14"/>
    <mergeCell ref="K15:K18"/>
    <mergeCell ref="K19:K22"/>
    <mergeCell ref="K23:K26"/>
    <mergeCell ref="L3:L6"/>
    <mergeCell ref="L7:L10"/>
    <mergeCell ref="L11:L14"/>
    <mergeCell ref="L15:L18"/>
    <mergeCell ref="L19:L22"/>
    <mergeCell ref="L23:L26"/>
    <mergeCell ref="S3:S6"/>
    <mergeCell ref="S7:S10"/>
    <mergeCell ref="S11:S14"/>
    <mergeCell ref="S15:S18"/>
    <mergeCell ref="S19:S22"/>
    <mergeCell ref="S23:S26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2"/>
  <sheetViews>
    <sheetView zoomScale="85" zoomScaleNormal="85" workbookViewId="0">
      <selection activeCell="K1" sqref="K$1:S$1048576"/>
    </sheetView>
  </sheetViews>
  <sheetFormatPr defaultColWidth="9" defaultRowHeight="16.5"/>
  <cols>
    <col min="1" max="2" width="9" style="8"/>
    <col min="3" max="3" width="6.75" style="8" customWidth="1"/>
    <col min="4" max="4" width="12.625" style="8"/>
    <col min="5" max="5" width="9" style="8"/>
    <col min="6" max="6" width="9.55833333333333" style="8" customWidth="1"/>
    <col min="7" max="9" width="9" style="8"/>
    <col min="10" max="10" width="7.5" style="8" customWidth="1"/>
    <col min="11" max="12" width="9" style="8"/>
    <col min="13" max="13" width="6.75" style="8" customWidth="1"/>
    <col min="14" max="14" width="12.625" style="8"/>
    <col min="15" max="15" width="9" style="8"/>
    <col min="16" max="16" width="9.55833333333333" style="8" customWidth="1"/>
    <col min="17" max="16384" width="9" style="8"/>
  </cols>
  <sheetData>
    <row r="1" ht="30" customHeight="1" spans="1:19">
      <c r="A1" s="9" t="s">
        <v>165</v>
      </c>
      <c r="B1" s="10"/>
      <c r="C1" s="10"/>
      <c r="D1" s="10"/>
      <c r="E1" s="10"/>
      <c r="F1" s="10"/>
      <c r="G1" s="10"/>
      <c r="H1" s="10"/>
      <c r="I1" s="15"/>
      <c r="K1" s="9" t="s">
        <v>166</v>
      </c>
      <c r="L1" s="10"/>
      <c r="M1" s="10"/>
      <c r="N1" s="10"/>
      <c r="O1" s="10"/>
      <c r="P1" s="10"/>
      <c r="Q1" s="10"/>
      <c r="R1" s="10"/>
      <c r="S1" s="15"/>
    </row>
    <row r="2" ht="50" customHeight="1" spans="1:19">
      <c r="A2" s="11" t="s">
        <v>144</v>
      </c>
      <c r="B2" s="11" t="s">
        <v>145</v>
      </c>
      <c r="C2" s="11" t="s">
        <v>146</v>
      </c>
      <c r="D2" s="11" t="s">
        <v>147</v>
      </c>
      <c r="E2" s="11" t="s">
        <v>148</v>
      </c>
      <c r="F2" s="11" t="s">
        <v>149</v>
      </c>
      <c r="G2" s="11" t="s">
        <v>150</v>
      </c>
      <c r="H2" s="11" t="s">
        <v>151</v>
      </c>
      <c r="I2" s="11" t="s">
        <v>152</v>
      </c>
      <c r="K2" s="11" t="s">
        <v>144</v>
      </c>
      <c r="L2" s="11" t="s">
        <v>145</v>
      </c>
      <c r="M2" s="11" t="s">
        <v>146</v>
      </c>
      <c r="N2" s="11" t="s">
        <v>147</v>
      </c>
      <c r="O2" s="11" t="s">
        <v>148</v>
      </c>
      <c r="P2" s="11" t="s">
        <v>149</v>
      </c>
      <c r="Q2" s="11" t="s">
        <v>150</v>
      </c>
      <c r="R2" s="11" t="s">
        <v>151</v>
      </c>
      <c r="S2" s="11" t="s">
        <v>152</v>
      </c>
    </row>
    <row r="3" ht="19" customHeight="1" spans="1:19">
      <c r="A3" s="12">
        <v>25</v>
      </c>
      <c r="B3" s="12">
        <v>2930</v>
      </c>
      <c r="C3" s="12">
        <v>1</v>
      </c>
      <c r="D3" s="12">
        <v>9500</v>
      </c>
      <c r="E3" s="12">
        <v>820</v>
      </c>
      <c r="F3" s="12">
        <v>48</v>
      </c>
      <c r="G3" s="12">
        <v>89</v>
      </c>
      <c r="H3" s="12">
        <v>4.51</v>
      </c>
      <c r="I3" s="12">
        <v>5.5</v>
      </c>
      <c r="K3" s="12">
        <v>25</v>
      </c>
      <c r="L3" s="12">
        <v>2930</v>
      </c>
      <c r="M3" s="12">
        <v>1</v>
      </c>
      <c r="N3" s="12">
        <v>9000</v>
      </c>
      <c r="O3" s="12">
        <v>1000</v>
      </c>
      <c r="P3" s="12">
        <v>43</v>
      </c>
      <c r="Q3" s="12">
        <v>93</v>
      </c>
      <c r="R3" s="12">
        <v>5.81</v>
      </c>
      <c r="S3" s="12">
        <v>7.5</v>
      </c>
    </row>
    <row r="4" ht="19" customHeight="1" spans="1:19">
      <c r="A4" s="13"/>
      <c r="B4" s="13"/>
      <c r="C4" s="13">
        <v>2</v>
      </c>
      <c r="D4" s="13">
        <v>11667</v>
      </c>
      <c r="E4" s="13">
        <v>720</v>
      </c>
      <c r="F4" s="13">
        <v>52</v>
      </c>
      <c r="G4" s="13">
        <v>89</v>
      </c>
      <c r="H4" s="13">
        <v>4.49</v>
      </c>
      <c r="I4" s="13"/>
      <c r="K4" s="13"/>
      <c r="L4" s="13"/>
      <c r="M4" s="13">
        <v>2</v>
      </c>
      <c r="N4" s="13">
        <v>11333</v>
      </c>
      <c r="O4" s="13">
        <v>900</v>
      </c>
      <c r="P4" s="13">
        <v>47</v>
      </c>
      <c r="Q4" s="13">
        <v>93</v>
      </c>
      <c r="R4" s="13">
        <v>6.03</v>
      </c>
      <c r="S4" s="13"/>
    </row>
    <row r="5" ht="19" customHeight="1" spans="1:19">
      <c r="A5" s="13"/>
      <c r="B5" s="13"/>
      <c r="C5" s="13">
        <v>3</v>
      </c>
      <c r="D5" s="13">
        <v>13833</v>
      </c>
      <c r="E5" s="13">
        <v>620</v>
      </c>
      <c r="F5" s="13">
        <v>54</v>
      </c>
      <c r="G5" s="13">
        <v>88</v>
      </c>
      <c r="H5" s="13">
        <v>4.41</v>
      </c>
      <c r="I5" s="13"/>
      <c r="K5" s="13"/>
      <c r="L5" s="13"/>
      <c r="M5" s="13">
        <v>3</v>
      </c>
      <c r="N5" s="13">
        <v>13667</v>
      </c>
      <c r="O5" s="13">
        <v>730</v>
      </c>
      <c r="P5" s="13">
        <v>49</v>
      </c>
      <c r="Q5" s="13">
        <v>92</v>
      </c>
      <c r="R5" s="13">
        <v>5.66</v>
      </c>
      <c r="S5" s="13"/>
    </row>
    <row r="6" ht="19" customHeight="1" spans="1:19">
      <c r="A6" s="13"/>
      <c r="B6" s="13"/>
      <c r="C6" s="13">
        <v>4</v>
      </c>
      <c r="D6" s="13">
        <v>16000</v>
      </c>
      <c r="E6" s="13">
        <v>460</v>
      </c>
      <c r="F6" s="13">
        <v>50</v>
      </c>
      <c r="G6" s="13">
        <v>85</v>
      </c>
      <c r="H6" s="13">
        <v>4.09</v>
      </c>
      <c r="I6" s="13"/>
      <c r="K6" s="13"/>
      <c r="L6" s="13"/>
      <c r="M6" s="13">
        <v>4</v>
      </c>
      <c r="N6" s="13">
        <v>16000</v>
      </c>
      <c r="O6" s="13">
        <v>435</v>
      </c>
      <c r="P6" s="13">
        <v>41</v>
      </c>
      <c r="Q6" s="13">
        <v>88</v>
      </c>
      <c r="R6" s="13">
        <v>4.72</v>
      </c>
      <c r="S6" s="13"/>
    </row>
    <row r="7" ht="19" customHeight="1" spans="1:19">
      <c r="A7" s="13"/>
      <c r="B7" s="13">
        <v>1400</v>
      </c>
      <c r="C7" s="13">
        <v>1</v>
      </c>
      <c r="D7" s="13">
        <v>4750</v>
      </c>
      <c r="E7" s="13">
        <v>205</v>
      </c>
      <c r="F7" s="13">
        <v>48</v>
      </c>
      <c r="G7" s="13">
        <v>75</v>
      </c>
      <c r="H7" s="13">
        <v>0.56</v>
      </c>
      <c r="I7" s="13">
        <v>0.75</v>
      </c>
      <c r="K7" s="13"/>
      <c r="L7" s="13">
        <v>1400</v>
      </c>
      <c r="M7" s="13">
        <v>1</v>
      </c>
      <c r="N7" s="13">
        <v>4500</v>
      </c>
      <c r="O7" s="13">
        <v>250</v>
      </c>
      <c r="P7" s="13">
        <v>43</v>
      </c>
      <c r="Q7" s="13">
        <v>77</v>
      </c>
      <c r="R7" s="13">
        <v>0.73</v>
      </c>
      <c r="S7" s="13">
        <v>1.1</v>
      </c>
    </row>
    <row r="8" ht="19" customHeight="1" spans="1:19">
      <c r="A8" s="13"/>
      <c r="B8" s="13"/>
      <c r="C8" s="13">
        <v>2</v>
      </c>
      <c r="D8" s="13">
        <v>5834</v>
      </c>
      <c r="E8" s="13">
        <v>180</v>
      </c>
      <c r="F8" s="13">
        <v>52</v>
      </c>
      <c r="G8" s="13">
        <v>75</v>
      </c>
      <c r="H8" s="13">
        <v>0.56</v>
      </c>
      <c r="I8" s="13"/>
      <c r="K8" s="13"/>
      <c r="L8" s="13"/>
      <c r="M8" s="13">
        <v>2</v>
      </c>
      <c r="N8" s="13">
        <v>5667</v>
      </c>
      <c r="O8" s="13">
        <v>225</v>
      </c>
      <c r="P8" s="13">
        <v>47</v>
      </c>
      <c r="Q8" s="13">
        <v>76</v>
      </c>
      <c r="R8" s="13">
        <v>0.75</v>
      </c>
      <c r="S8" s="13"/>
    </row>
    <row r="9" ht="19" customHeight="1" spans="1:19">
      <c r="A9" s="13"/>
      <c r="B9" s="13"/>
      <c r="C9" s="13">
        <v>3</v>
      </c>
      <c r="D9" s="13">
        <v>6917</v>
      </c>
      <c r="E9" s="13">
        <v>155</v>
      </c>
      <c r="F9" s="13">
        <v>54</v>
      </c>
      <c r="G9" s="13">
        <v>73</v>
      </c>
      <c r="H9" s="13">
        <v>0.55</v>
      </c>
      <c r="I9" s="13"/>
      <c r="K9" s="13"/>
      <c r="L9" s="13"/>
      <c r="M9" s="13">
        <v>3</v>
      </c>
      <c r="N9" s="13">
        <v>6834</v>
      </c>
      <c r="O9" s="13">
        <v>183</v>
      </c>
      <c r="P9" s="13">
        <v>49</v>
      </c>
      <c r="Q9" s="13">
        <v>75</v>
      </c>
      <c r="R9" s="13">
        <v>0.71</v>
      </c>
      <c r="S9" s="13"/>
    </row>
    <row r="10" ht="19" customHeight="1" spans="1:19">
      <c r="A10" s="13"/>
      <c r="B10" s="13"/>
      <c r="C10" s="13">
        <v>4</v>
      </c>
      <c r="D10" s="13">
        <v>8000</v>
      </c>
      <c r="E10" s="13">
        <v>115</v>
      </c>
      <c r="F10" s="13">
        <v>50</v>
      </c>
      <c r="G10" s="13">
        <v>70</v>
      </c>
      <c r="H10" s="13">
        <v>0.51</v>
      </c>
      <c r="I10" s="13"/>
      <c r="K10" s="13"/>
      <c r="L10" s="13"/>
      <c r="M10" s="13">
        <v>4</v>
      </c>
      <c r="N10" s="13">
        <v>8000</v>
      </c>
      <c r="O10" s="13">
        <v>109</v>
      </c>
      <c r="P10" s="13">
        <v>41</v>
      </c>
      <c r="Q10" s="13">
        <v>73</v>
      </c>
      <c r="R10" s="13">
        <v>0.59</v>
      </c>
      <c r="S10" s="13"/>
    </row>
    <row r="11" ht="19" customHeight="1" spans="1:19">
      <c r="A11" s="14">
        <v>30</v>
      </c>
      <c r="B11" s="14">
        <v>2930</v>
      </c>
      <c r="C11" s="14">
        <v>1</v>
      </c>
      <c r="D11" s="14">
        <v>12500</v>
      </c>
      <c r="E11" s="14">
        <v>900</v>
      </c>
      <c r="F11" s="14">
        <v>50</v>
      </c>
      <c r="G11" s="14">
        <v>91</v>
      </c>
      <c r="H11" s="14">
        <v>6.25</v>
      </c>
      <c r="I11" s="14">
        <v>7.5</v>
      </c>
      <c r="K11" s="14">
        <v>30</v>
      </c>
      <c r="L11" s="14">
        <v>2930</v>
      </c>
      <c r="M11" s="14">
        <v>1</v>
      </c>
      <c r="N11" s="14">
        <v>11500</v>
      </c>
      <c r="O11" s="14">
        <v>1000</v>
      </c>
      <c r="P11" s="14">
        <v>43</v>
      </c>
      <c r="Q11" s="14">
        <v>94</v>
      </c>
      <c r="R11" s="14">
        <v>7.43</v>
      </c>
      <c r="S11" s="14">
        <v>11</v>
      </c>
    </row>
    <row r="12" ht="19" customHeight="1" spans="1:19">
      <c r="A12" s="14"/>
      <c r="B12" s="14"/>
      <c r="C12" s="14">
        <v>2</v>
      </c>
      <c r="D12" s="14">
        <v>15000</v>
      </c>
      <c r="E12" s="14">
        <v>820</v>
      </c>
      <c r="F12" s="14">
        <v>54</v>
      </c>
      <c r="G12" s="14">
        <v>91</v>
      </c>
      <c r="H12" s="14">
        <v>6.33</v>
      </c>
      <c r="I12" s="14"/>
      <c r="K12" s="14"/>
      <c r="L12" s="14"/>
      <c r="M12" s="14">
        <v>2</v>
      </c>
      <c r="N12" s="14">
        <v>14333</v>
      </c>
      <c r="O12" s="14">
        <v>950</v>
      </c>
      <c r="P12" s="14">
        <v>47</v>
      </c>
      <c r="Q12" s="14">
        <v>94</v>
      </c>
      <c r="R12" s="14">
        <v>8.05</v>
      </c>
      <c r="S12" s="14"/>
    </row>
    <row r="13" ht="19" customHeight="1" spans="1:19">
      <c r="A13" s="14"/>
      <c r="B13" s="14"/>
      <c r="C13" s="14">
        <v>3</v>
      </c>
      <c r="D13" s="14">
        <v>17500</v>
      </c>
      <c r="E13" s="14">
        <v>680</v>
      </c>
      <c r="F13" s="14">
        <v>57</v>
      </c>
      <c r="G13" s="14">
        <v>90</v>
      </c>
      <c r="H13" s="14">
        <v>5.8</v>
      </c>
      <c r="I13" s="14"/>
      <c r="K13" s="14"/>
      <c r="L13" s="14"/>
      <c r="M13" s="14">
        <v>3</v>
      </c>
      <c r="N13" s="14">
        <v>17167</v>
      </c>
      <c r="O13" s="14">
        <v>780</v>
      </c>
      <c r="P13" s="14">
        <v>48</v>
      </c>
      <c r="Q13" s="14">
        <v>93</v>
      </c>
      <c r="R13" s="14">
        <v>7.75</v>
      </c>
      <c r="S13" s="14"/>
    </row>
    <row r="14" ht="19" customHeight="1" spans="1:19">
      <c r="A14" s="14"/>
      <c r="B14" s="14"/>
      <c r="C14" s="14">
        <v>4</v>
      </c>
      <c r="D14" s="14">
        <v>20000</v>
      </c>
      <c r="E14" s="14">
        <v>540</v>
      </c>
      <c r="F14" s="14">
        <v>52</v>
      </c>
      <c r="G14" s="14">
        <v>87</v>
      </c>
      <c r="H14" s="14">
        <v>5.77</v>
      </c>
      <c r="I14" s="14"/>
      <c r="K14" s="14"/>
      <c r="L14" s="14"/>
      <c r="M14" s="14">
        <v>4</v>
      </c>
      <c r="N14" s="14">
        <v>20000</v>
      </c>
      <c r="O14" s="14">
        <v>495</v>
      </c>
      <c r="P14" s="14">
        <v>43</v>
      </c>
      <c r="Q14" s="14">
        <v>91</v>
      </c>
      <c r="R14" s="14">
        <v>6.4</v>
      </c>
      <c r="S14" s="14"/>
    </row>
    <row r="15" ht="19" customHeight="1" spans="1:19">
      <c r="A15" s="14"/>
      <c r="B15" s="14">
        <v>1400</v>
      </c>
      <c r="C15" s="14">
        <v>1</v>
      </c>
      <c r="D15" s="14">
        <v>6250</v>
      </c>
      <c r="E15" s="14">
        <v>225</v>
      </c>
      <c r="F15" s="14">
        <v>50</v>
      </c>
      <c r="G15" s="14">
        <v>77</v>
      </c>
      <c r="H15" s="14">
        <v>0.78</v>
      </c>
      <c r="I15" s="14">
        <v>1.1</v>
      </c>
      <c r="K15" s="14"/>
      <c r="L15" s="14">
        <v>1400</v>
      </c>
      <c r="M15" s="14">
        <v>1</v>
      </c>
      <c r="N15" s="14">
        <v>5750</v>
      </c>
      <c r="O15" s="14">
        <v>250</v>
      </c>
      <c r="P15" s="14">
        <v>43</v>
      </c>
      <c r="Q15" s="14">
        <v>78</v>
      </c>
      <c r="R15" s="14">
        <v>0.93</v>
      </c>
      <c r="S15" s="14">
        <v>1.5</v>
      </c>
    </row>
    <row r="16" ht="19" customHeight="1" spans="1:19">
      <c r="A16" s="14"/>
      <c r="B16" s="14"/>
      <c r="C16" s="14">
        <v>2</v>
      </c>
      <c r="D16" s="14">
        <v>7500</v>
      </c>
      <c r="E16" s="14">
        <v>205</v>
      </c>
      <c r="F16" s="14">
        <v>54</v>
      </c>
      <c r="G16" s="14">
        <v>76</v>
      </c>
      <c r="H16" s="14">
        <v>0.79</v>
      </c>
      <c r="I16" s="14"/>
      <c r="K16" s="14"/>
      <c r="L16" s="14"/>
      <c r="M16" s="14">
        <v>2</v>
      </c>
      <c r="N16" s="14">
        <v>7167</v>
      </c>
      <c r="O16" s="14">
        <v>238</v>
      </c>
      <c r="P16" s="14">
        <v>47</v>
      </c>
      <c r="Q16" s="14">
        <v>78</v>
      </c>
      <c r="R16" s="14">
        <v>1.01</v>
      </c>
      <c r="S16" s="14"/>
    </row>
    <row r="17" ht="19" customHeight="1" spans="1:19">
      <c r="A17" s="14"/>
      <c r="B17" s="14"/>
      <c r="C17" s="14">
        <v>3</v>
      </c>
      <c r="D17" s="14">
        <v>8750</v>
      </c>
      <c r="E17" s="14">
        <v>170</v>
      </c>
      <c r="F17" s="14">
        <v>57</v>
      </c>
      <c r="G17" s="14">
        <v>75</v>
      </c>
      <c r="H17" s="14">
        <v>0.72</v>
      </c>
      <c r="I17" s="14"/>
      <c r="K17" s="14"/>
      <c r="L17" s="14"/>
      <c r="M17" s="14">
        <v>3</v>
      </c>
      <c r="N17" s="14">
        <v>8584</v>
      </c>
      <c r="O17" s="14">
        <v>195</v>
      </c>
      <c r="P17" s="14">
        <v>48</v>
      </c>
      <c r="Q17" s="14">
        <v>76</v>
      </c>
      <c r="R17" s="14">
        <v>0.97</v>
      </c>
      <c r="S17" s="14"/>
    </row>
    <row r="18" ht="19" customHeight="1" spans="1:19">
      <c r="A18" s="14"/>
      <c r="B18" s="14"/>
      <c r="C18" s="14">
        <v>4</v>
      </c>
      <c r="D18" s="14">
        <v>10000</v>
      </c>
      <c r="E18" s="14">
        <v>135</v>
      </c>
      <c r="F18" s="14">
        <v>52</v>
      </c>
      <c r="G18" s="14">
        <v>73</v>
      </c>
      <c r="H18" s="14">
        <v>0.72</v>
      </c>
      <c r="I18" s="14"/>
      <c r="K18" s="14"/>
      <c r="L18" s="14"/>
      <c r="M18" s="14">
        <v>4</v>
      </c>
      <c r="N18" s="14">
        <v>10000</v>
      </c>
      <c r="O18" s="14">
        <v>124</v>
      </c>
      <c r="P18" s="14">
        <v>43</v>
      </c>
      <c r="Q18" s="14">
        <v>75</v>
      </c>
      <c r="R18" s="14">
        <v>0.8</v>
      </c>
      <c r="S18" s="14"/>
    </row>
    <row r="19" ht="19" customHeight="1" spans="1:19">
      <c r="A19" s="13">
        <v>35</v>
      </c>
      <c r="B19" s="13">
        <v>2930</v>
      </c>
      <c r="C19" s="13">
        <v>1</v>
      </c>
      <c r="D19" s="13">
        <v>15000</v>
      </c>
      <c r="E19" s="13">
        <v>950</v>
      </c>
      <c r="F19" s="13">
        <v>50</v>
      </c>
      <c r="G19" s="13">
        <v>92</v>
      </c>
      <c r="H19" s="13">
        <v>7.92</v>
      </c>
      <c r="I19" s="13">
        <v>11</v>
      </c>
      <c r="K19" s="13">
        <v>35</v>
      </c>
      <c r="L19" s="13">
        <v>2930</v>
      </c>
      <c r="M19" s="13">
        <v>1</v>
      </c>
      <c r="N19" s="13">
        <v>14000</v>
      </c>
      <c r="O19" s="13">
        <v>1060</v>
      </c>
      <c r="P19" s="13">
        <v>43</v>
      </c>
      <c r="Q19" s="13">
        <v>95</v>
      </c>
      <c r="R19" s="13">
        <v>9.59</v>
      </c>
      <c r="S19" s="13">
        <v>11</v>
      </c>
    </row>
    <row r="20" ht="19" customHeight="1" spans="1:19">
      <c r="A20" s="13"/>
      <c r="B20" s="13"/>
      <c r="C20" s="13">
        <v>2</v>
      </c>
      <c r="D20" s="13">
        <v>17667</v>
      </c>
      <c r="E20" s="13">
        <v>860</v>
      </c>
      <c r="F20" s="13">
        <v>55</v>
      </c>
      <c r="G20" s="13">
        <v>92</v>
      </c>
      <c r="H20" s="13">
        <v>7.67</v>
      </c>
      <c r="I20" s="13"/>
      <c r="K20" s="13"/>
      <c r="L20" s="13"/>
      <c r="M20" s="13">
        <v>2</v>
      </c>
      <c r="N20" s="13">
        <v>17000</v>
      </c>
      <c r="O20" s="13">
        <v>1000</v>
      </c>
      <c r="P20" s="13">
        <v>50</v>
      </c>
      <c r="Q20" s="13">
        <v>95</v>
      </c>
      <c r="R20" s="13">
        <v>9.44</v>
      </c>
      <c r="S20" s="13"/>
    </row>
    <row r="21" ht="19" customHeight="1" spans="1:19">
      <c r="A21" s="13"/>
      <c r="B21" s="13"/>
      <c r="C21" s="13">
        <v>3</v>
      </c>
      <c r="D21" s="13">
        <v>20333</v>
      </c>
      <c r="E21" s="13">
        <v>790</v>
      </c>
      <c r="F21" s="13">
        <v>60</v>
      </c>
      <c r="G21" s="13">
        <v>91</v>
      </c>
      <c r="H21" s="13">
        <v>7.44</v>
      </c>
      <c r="I21" s="13"/>
      <c r="K21" s="13"/>
      <c r="L21" s="13"/>
      <c r="M21" s="13">
        <v>3</v>
      </c>
      <c r="N21" s="13">
        <v>20000</v>
      </c>
      <c r="O21" s="13">
        <v>890</v>
      </c>
      <c r="P21" s="13">
        <v>53</v>
      </c>
      <c r="Q21" s="13">
        <v>94</v>
      </c>
      <c r="R21" s="13">
        <v>9.33</v>
      </c>
      <c r="S21" s="13"/>
    </row>
    <row r="22" ht="19" customHeight="1" spans="1:19">
      <c r="A22" s="13"/>
      <c r="B22" s="13"/>
      <c r="C22" s="13">
        <v>4</v>
      </c>
      <c r="D22" s="13">
        <v>23000</v>
      </c>
      <c r="E22" s="13">
        <v>650</v>
      </c>
      <c r="F22" s="13">
        <v>56</v>
      </c>
      <c r="G22" s="13">
        <v>90</v>
      </c>
      <c r="H22" s="13">
        <v>7.42</v>
      </c>
      <c r="I22" s="13"/>
      <c r="K22" s="13"/>
      <c r="L22" s="13"/>
      <c r="M22" s="13">
        <v>4</v>
      </c>
      <c r="N22" s="13">
        <v>23000</v>
      </c>
      <c r="O22" s="13">
        <v>630</v>
      </c>
      <c r="P22" s="13">
        <v>45</v>
      </c>
      <c r="Q22" s="13">
        <v>92</v>
      </c>
      <c r="R22" s="13">
        <v>8.94</v>
      </c>
      <c r="S22" s="13"/>
    </row>
    <row r="23" ht="19" customHeight="1" spans="1:19">
      <c r="A23" s="13"/>
      <c r="B23" s="13">
        <v>1400</v>
      </c>
      <c r="C23" s="13">
        <v>1</v>
      </c>
      <c r="D23" s="13">
        <v>7500</v>
      </c>
      <c r="E23" s="13">
        <v>238</v>
      </c>
      <c r="F23" s="13">
        <v>50</v>
      </c>
      <c r="G23" s="13">
        <v>78</v>
      </c>
      <c r="H23" s="13">
        <v>0.99</v>
      </c>
      <c r="I23" s="13">
        <v>1.5</v>
      </c>
      <c r="K23" s="13"/>
      <c r="L23" s="13">
        <v>1400</v>
      </c>
      <c r="M23" s="13">
        <v>1</v>
      </c>
      <c r="N23" s="13">
        <v>7000</v>
      </c>
      <c r="O23" s="13">
        <v>265</v>
      </c>
      <c r="P23" s="13">
        <v>43</v>
      </c>
      <c r="Q23" s="13">
        <v>79</v>
      </c>
      <c r="R23" s="13">
        <v>1.2</v>
      </c>
      <c r="S23" s="13">
        <v>1.5</v>
      </c>
    </row>
    <row r="24" ht="19" customHeight="1" spans="1:19">
      <c r="A24" s="13"/>
      <c r="B24" s="13"/>
      <c r="C24" s="13">
        <v>2</v>
      </c>
      <c r="D24" s="13">
        <v>8834</v>
      </c>
      <c r="E24" s="13">
        <v>215</v>
      </c>
      <c r="F24" s="13">
        <v>55</v>
      </c>
      <c r="G24" s="13">
        <v>78</v>
      </c>
      <c r="H24" s="13">
        <v>0.96</v>
      </c>
      <c r="I24" s="13"/>
      <c r="K24" s="13"/>
      <c r="L24" s="13"/>
      <c r="M24" s="13">
        <v>2</v>
      </c>
      <c r="N24" s="13">
        <v>8500</v>
      </c>
      <c r="O24" s="13">
        <v>250</v>
      </c>
      <c r="P24" s="13">
        <v>50</v>
      </c>
      <c r="Q24" s="13">
        <v>79</v>
      </c>
      <c r="R24" s="13">
        <v>1.18</v>
      </c>
      <c r="S24" s="13"/>
    </row>
    <row r="25" ht="19" customHeight="1" spans="1:19">
      <c r="A25" s="13"/>
      <c r="B25" s="13"/>
      <c r="C25" s="13">
        <v>3</v>
      </c>
      <c r="D25" s="13">
        <v>10167</v>
      </c>
      <c r="E25" s="13">
        <v>198</v>
      </c>
      <c r="F25" s="13">
        <v>60</v>
      </c>
      <c r="G25" s="13">
        <v>76</v>
      </c>
      <c r="H25" s="13">
        <v>0.93</v>
      </c>
      <c r="I25" s="13"/>
      <c r="K25" s="13"/>
      <c r="L25" s="13"/>
      <c r="M25" s="13">
        <v>3</v>
      </c>
      <c r="N25" s="13">
        <v>10000</v>
      </c>
      <c r="O25" s="13">
        <v>223</v>
      </c>
      <c r="P25" s="13">
        <v>53</v>
      </c>
      <c r="Q25" s="13">
        <v>78</v>
      </c>
      <c r="R25" s="13">
        <v>1.17</v>
      </c>
      <c r="S25" s="13"/>
    </row>
    <row r="26" ht="19" customHeight="1" spans="1:19">
      <c r="A26" s="13"/>
      <c r="B26" s="13"/>
      <c r="C26" s="13">
        <v>4</v>
      </c>
      <c r="D26" s="13">
        <v>11500</v>
      </c>
      <c r="E26" s="13">
        <v>163</v>
      </c>
      <c r="F26" s="13">
        <v>56</v>
      </c>
      <c r="G26" s="13">
        <v>75</v>
      </c>
      <c r="H26" s="13">
        <v>0.93</v>
      </c>
      <c r="I26" s="13"/>
      <c r="K26" s="13"/>
      <c r="L26" s="13"/>
      <c r="M26" s="13">
        <v>4</v>
      </c>
      <c r="N26" s="13">
        <v>11500</v>
      </c>
      <c r="O26" s="13">
        <v>158</v>
      </c>
      <c r="P26" s="13">
        <v>45</v>
      </c>
      <c r="Q26" s="13">
        <v>76</v>
      </c>
      <c r="R26" s="13">
        <v>1.12</v>
      </c>
      <c r="S26" s="13"/>
    </row>
    <row r="27" ht="19" customHeight="1" spans="1:19">
      <c r="A27" s="14">
        <v>40</v>
      </c>
      <c r="B27" s="14">
        <v>2930</v>
      </c>
      <c r="C27" s="14">
        <v>1</v>
      </c>
      <c r="D27" s="14">
        <v>17000</v>
      </c>
      <c r="E27" s="14">
        <v>970</v>
      </c>
      <c r="F27" s="14">
        <v>49</v>
      </c>
      <c r="G27" s="14">
        <v>93</v>
      </c>
      <c r="H27" s="14">
        <v>9.35</v>
      </c>
      <c r="I27" s="14">
        <v>11</v>
      </c>
      <c r="K27" s="14">
        <v>40</v>
      </c>
      <c r="L27" s="14">
        <v>2930</v>
      </c>
      <c r="M27" s="14">
        <v>1</v>
      </c>
      <c r="N27" s="14">
        <v>17000</v>
      </c>
      <c r="O27" s="14">
        <v>1120</v>
      </c>
      <c r="P27" s="14">
        <v>42</v>
      </c>
      <c r="Q27" s="14">
        <v>96</v>
      </c>
      <c r="R27" s="14">
        <v>12.59</v>
      </c>
      <c r="S27" s="14">
        <v>15</v>
      </c>
    </row>
    <row r="28" ht="19" customHeight="1" spans="1:19">
      <c r="A28" s="14"/>
      <c r="B28" s="14"/>
      <c r="C28" s="14">
        <v>2</v>
      </c>
      <c r="D28" s="14">
        <v>19667</v>
      </c>
      <c r="E28" s="14">
        <v>920</v>
      </c>
      <c r="F28" s="14">
        <v>53</v>
      </c>
      <c r="G28" s="14">
        <v>93</v>
      </c>
      <c r="H28" s="14">
        <v>9.48</v>
      </c>
      <c r="I28" s="14"/>
      <c r="K28" s="14"/>
      <c r="L28" s="14"/>
      <c r="M28" s="14">
        <v>2</v>
      </c>
      <c r="N28" s="14">
        <v>19667</v>
      </c>
      <c r="O28" s="14">
        <v>1040</v>
      </c>
      <c r="P28" s="14">
        <v>46</v>
      </c>
      <c r="Q28" s="14">
        <v>96</v>
      </c>
      <c r="R28" s="14">
        <v>12.35</v>
      </c>
      <c r="S28" s="14"/>
    </row>
    <row r="29" ht="19" customHeight="1" spans="1:19">
      <c r="A29" s="14"/>
      <c r="B29" s="14"/>
      <c r="C29" s="14">
        <v>3</v>
      </c>
      <c r="D29" s="14">
        <v>22333</v>
      </c>
      <c r="E29" s="14">
        <v>830</v>
      </c>
      <c r="F29" s="14">
        <v>55</v>
      </c>
      <c r="G29" s="14">
        <v>93</v>
      </c>
      <c r="H29" s="14">
        <v>9.36</v>
      </c>
      <c r="I29" s="14"/>
      <c r="K29" s="14"/>
      <c r="L29" s="14"/>
      <c r="M29" s="14">
        <v>3</v>
      </c>
      <c r="N29" s="14">
        <v>22333</v>
      </c>
      <c r="O29" s="14">
        <v>980</v>
      </c>
      <c r="P29" s="14">
        <v>48</v>
      </c>
      <c r="Q29" s="14">
        <v>96</v>
      </c>
      <c r="R29" s="14">
        <v>12.67</v>
      </c>
      <c r="S29" s="14"/>
    </row>
    <row r="30" ht="19" customHeight="1" spans="1:19">
      <c r="A30" s="14"/>
      <c r="B30" s="14"/>
      <c r="C30" s="14">
        <v>4</v>
      </c>
      <c r="D30" s="14">
        <v>25000</v>
      </c>
      <c r="E30" s="14">
        <v>730</v>
      </c>
      <c r="F30" s="14">
        <v>54</v>
      </c>
      <c r="G30" s="14">
        <v>92</v>
      </c>
      <c r="H30" s="14">
        <v>9.39</v>
      </c>
      <c r="I30" s="14"/>
      <c r="K30" s="14"/>
      <c r="L30" s="14"/>
      <c r="M30" s="14">
        <v>4</v>
      </c>
      <c r="N30" s="14">
        <v>25000</v>
      </c>
      <c r="O30" s="14">
        <v>820</v>
      </c>
      <c r="P30" s="14">
        <v>50</v>
      </c>
      <c r="Q30" s="14">
        <v>95</v>
      </c>
      <c r="R30" s="14">
        <v>11.39</v>
      </c>
      <c r="S30" s="14"/>
    </row>
    <row r="31" ht="19" customHeight="1" spans="1:19">
      <c r="A31" s="14"/>
      <c r="B31" s="14">
        <v>1400</v>
      </c>
      <c r="C31" s="14">
        <v>1</v>
      </c>
      <c r="D31" s="14">
        <v>8500</v>
      </c>
      <c r="E31" s="14">
        <v>243</v>
      </c>
      <c r="F31" s="14">
        <v>49</v>
      </c>
      <c r="G31" s="14">
        <v>78</v>
      </c>
      <c r="H31" s="14">
        <v>1.17</v>
      </c>
      <c r="I31" s="14">
        <v>1.5</v>
      </c>
      <c r="K31" s="14"/>
      <c r="L31" s="14">
        <v>1400</v>
      </c>
      <c r="M31" s="14">
        <v>1</v>
      </c>
      <c r="N31" s="14">
        <v>8500</v>
      </c>
      <c r="O31" s="14">
        <v>280</v>
      </c>
      <c r="P31" s="14">
        <v>42</v>
      </c>
      <c r="Q31" s="14">
        <v>80</v>
      </c>
      <c r="R31" s="14">
        <v>1.57</v>
      </c>
      <c r="S31" s="14">
        <v>2.2</v>
      </c>
    </row>
    <row r="32" ht="19" customHeight="1" spans="1:19">
      <c r="A32" s="14"/>
      <c r="B32" s="14"/>
      <c r="C32" s="14">
        <v>2</v>
      </c>
      <c r="D32" s="14">
        <v>9834</v>
      </c>
      <c r="E32" s="14">
        <v>230</v>
      </c>
      <c r="F32" s="14">
        <v>53</v>
      </c>
      <c r="G32" s="14">
        <v>78</v>
      </c>
      <c r="H32" s="14">
        <v>1.19</v>
      </c>
      <c r="I32" s="14"/>
      <c r="K32" s="14"/>
      <c r="L32" s="14"/>
      <c r="M32" s="14">
        <v>2</v>
      </c>
      <c r="N32" s="14">
        <v>9834</v>
      </c>
      <c r="O32" s="14">
        <v>260</v>
      </c>
      <c r="P32" s="14">
        <v>46</v>
      </c>
      <c r="Q32" s="14">
        <v>80</v>
      </c>
      <c r="R32" s="14">
        <v>1.54</v>
      </c>
      <c r="S32" s="14"/>
    </row>
    <row r="33" ht="19" customHeight="1" spans="1:19">
      <c r="A33" s="14"/>
      <c r="B33" s="14"/>
      <c r="C33" s="14">
        <v>3</v>
      </c>
      <c r="D33" s="14">
        <v>11167</v>
      </c>
      <c r="E33" s="14">
        <v>208</v>
      </c>
      <c r="F33" s="14">
        <v>55</v>
      </c>
      <c r="G33" s="14">
        <v>78</v>
      </c>
      <c r="H33" s="14">
        <v>1.17</v>
      </c>
      <c r="I33" s="14"/>
      <c r="K33" s="14"/>
      <c r="L33" s="14"/>
      <c r="M33" s="14">
        <v>3</v>
      </c>
      <c r="N33" s="14">
        <v>11167</v>
      </c>
      <c r="O33" s="14">
        <v>245</v>
      </c>
      <c r="P33" s="14">
        <v>48</v>
      </c>
      <c r="Q33" s="14">
        <v>79</v>
      </c>
      <c r="R33" s="14">
        <v>1.58</v>
      </c>
      <c r="S33" s="14"/>
    </row>
    <row r="34" ht="19" customHeight="1" spans="1:19">
      <c r="A34" s="14"/>
      <c r="B34" s="14"/>
      <c r="C34" s="14">
        <v>4</v>
      </c>
      <c r="D34" s="14">
        <v>12500</v>
      </c>
      <c r="E34" s="14">
        <v>183</v>
      </c>
      <c r="F34" s="14">
        <v>54</v>
      </c>
      <c r="G34" s="14">
        <v>77</v>
      </c>
      <c r="H34" s="14">
        <v>1.18</v>
      </c>
      <c r="I34" s="14"/>
      <c r="K34" s="14"/>
      <c r="L34" s="14"/>
      <c r="M34" s="14">
        <v>4</v>
      </c>
      <c r="N34" s="14">
        <v>12500</v>
      </c>
      <c r="O34" s="14">
        <v>205</v>
      </c>
      <c r="P34" s="14">
        <v>50</v>
      </c>
      <c r="Q34" s="14">
        <v>78</v>
      </c>
      <c r="R34" s="14">
        <v>1.42</v>
      </c>
      <c r="S34" s="14"/>
    </row>
    <row r="35" ht="19" customHeight="1" spans="1:9">
      <c r="A35" s="13">
        <v>45</v>
      </c>
      <c r="B35" s="13">
        <v>2930</v>
      </c>
      <c r="C35" s="13">
        <v>1</v>
      </c>
      <c r="D35" s="13">
        <v>20000</v>
      </c>
      <c r="E35" s="13">
        <v>980</v>
      </c>
      <c r="F35" s="13">
        <v>49</v>
      </c>
      <c r="G35" s="13">
        <v>94</v>
      </c>
      <c r="H35" s="13">
        <v>11.11</v>
      </c>
      <c r="I35" s="21">
        <v>15</v>
      </c>
    </row>
    <row r="36" ht="19" customHeight="1" spans="1:9">
      <c r="A36" s="13"/>
      <c r="B36" s="13"/>
      <c r="C36" s="13">
        <v>2</v>
      </c>
      <c r="D36" s="13">
        <v>22000</v>
      </c>
      <c r="E36" s="13">
        <v>950</v>
      </c>
      <c r="F36" s="13">
        <v>51</v>
      </c>
      <c r="G36" s="13">
        <v>94</v>
      </c>
      <c r="H36" s="13">
        <v>11.38</v>
      </c>
      <c r="I36" s="22"/>
    </row>
    <row r="37" ht="19" customHeight="1" spans="1:9">
      <c r="A37" s="13"/>
      <c r="B37" s="13"/>
      <c r="C37" s="13">
        <v>3</v>
      </c>
      <c r="D37" s="13">
        <v>24000</v>
      </c>
      <c r="E37" s="13">
        <v>865</v>
      </c>
      <c r="F37" s="13">
        <v>53</v>
      </c>
      <c r="G37" s="13">
        <v>94</v>
      </c>
      <c r="H37" s="13">
        <v>10.88</v>
      </c>
      <c r="I37" s="22"/>
    </row>
    <row r="38" ht="19" customHeight="1" spans="1:9">
      <c r="A38" s="13"/>
      <c r="B38" s="13"/>
      <c r="C38" s="13">
        <v>4</v>
      </c>
      <c r="D38" s="13">
        <v>26000</v>
      </c>
      <c r="E38" s="13">
        <v>780</v>
      </c>
      <c r="F38" s="13">
        <v>53</v>
      </c>
      <c r="G38" s="13">
        <v>93</v>
      </c>
      <c r="H38" s="13">
        <v>10.63</v>
      </c>
      <c r="I38" s="23"/>
    </row>
    <row r="39" ht="19" customHeight="1" spans="1:9">
      <c r="A39" s="13"/>
      <c r="B39" s="13">
        <v>1400</v>
      </c>
      <c r="C39" s="13">
        <v>1</v>
      </c>
      <c r="D39" s="13">
        <v>10000</v>
      </c>
      <c r="E39" s="13">
        <v>245</v>
      </c>
      <c r="F39" s="13">
        <v>49</v>
      </c>
      <c r="G39" s="13">
        <v>79</v>
      </c>
      <c r="H39" s="13">
        <v>1.39</v>
      </c>
      <c r="I39" s="21">
        <v>2.2</v>
      </c>
    </row>
    <row r="40" ht="19" customHeight="1" spans="1:9">
      <c r="A40" s="13"/>
      <c r="B40" s="13"/>
      <c r="C40" s="13">
        <v>2</v>
      </c>
      <c r="D40" s="13">
        <v>11000</v>
      </c>
      <c r="E40" s="13">
        <v>238</v>
      </c>
      <c r="F40" s="13">
        <v>51</v>
      </c>
      <c r="G40" s="13">
        <v>79</v>
      </c>
      <c r="H40" s="13">
        <v>1.43</v>
      </c>
      <c r="I40" s="22"/>
    </row>
    <row r="41" ht="19" customHeight="1" spans="1:9">
      <c r="A41" s="13"/>
      <c r="B41" s="13"/>
      <c r="C41" s="13">
        <v>3</v>
      </c>
      <c r="D41" s="13">
        <v>12000</v>
      </c>
      <c r="E41" s="13">
        <v>216</v>
      </c>
      <c r="F41" s="13">
        <v>53</v>
      </c>
      <c r="G41" s="13">
        <v>79</v>
      </c>
      <c r="H41" s="13">
        <v>1.36</v>
      </c>
      <c r="I41" s="22"/>
    </row>
    <row r="42" ht="19" customHeight="1" spans="1:9">
      <c r="A42" s="13"/>
      <c r="B42" s="13"/>
      <c r="C42" s="13">
        <v>4</v>
      </c>
      <c r="D42" s="13">
        <v>13000</v>
      </c>
      <c r="E42" s="13">
        <v>195</v>
      </c>
      <c r="F42" s="13">
        <v>53</v>
      </c>
      <c r="G42" s="13">
        <v>78</v>
      </c>
      <c r="H42" s="13">
        <v>1.33</v>
      </c>
      <c r="I42" s="23"/>
    </row>
  </sheetData>
  <mergeCells count="47">
    <mergeCell ref="A1:I1"/>
    <mergeCell ref="K1:S1"/>
    <mergeCell ref="A3:A10"/>
    <mergeCell ref="A11:A18"/>
    <mergeCell ref="A19:A26"/>
    <mergeCell ref="A27:A34"/>
    <mergeCell ref="A35:A42"/>
    <mergeCell ref="B3:B6"/>
    <mergeCell ref="B7:B10"/>
    <mergeCell ref="B11:B14"/>
    <mergeCell ref="B15:B18"/>
    <mergeCell ref="B19:B22"/>
    <mergeCell ref="B23:B26"/>
    <mergeCell ref="B27:B30"/>
    <mergeCell ref="B31:B34"/>
    <mergeCell ref="B35:B38"/>
    <mergeCell ref="B39:B42"/>
    <mergeCell ref="I3:I6"/>
    <mergeCell ref="I7:I10"/>
    <mergeCell ref="I11:I14"/>
    <mergeCell ref="I15:I18"/>
    <mergeCell ref="I19:I22"/>
    <mergeCell ref="I23:I26"/>
    <mergeCell ref="I27:I30"/>
    <mergeCell ref="I31:I34"/>
    <mergeCell ref="I35:I38"/>
    <mergeCell ref="I39:I42"/>
    <mergeCell ref="K3:K10"/>
    <mergeCell ref="K11:K18"/>
    <mergeCell ref="K19:K26"/>
    <mergeCell ref="K27:K34"/>
    <mergeCell ref="L3:L6"/>
    <mergeCell ref="L7:L10"/>
    <mergeCell ref="L11:L14"/>
    <mergeCell ref="L15:L18"/>
    <mergeCell ref="L19:L22"/>
    <mergeCell ref="L23:L26"/>
    <mergeCell ref="L27:L30"/>
    <mergeCell ref="L31:L34"/>
    <mergeCell ref="S3:S6"/>
    <mergeCell ref="S7:S10"/>
    <mergeCell ref="S11:S14"/>
    <mergeCell ref="S15:S18"/>
    <mergeCell ref="S19:S22"/>
    <mergeCell ref="S23:S26"/>
    <mergeCell ref="S27:S30"/>
    <mergeCell ref="S31:S34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"/>
  <sheetViews>
    <sheetView zoomScale="85" zoomScaleNormal="85" workbookViewId="0">
      <selection activeCell="K1" sqref="K$1:S$1048576"/>
    </sheetView>
  </sheetViews>
  <sheetFormatPr defaultColWidth="9" defaultRowHeight="16.5"/>
  <cols>
    <col min="1" max="2" width="9" style="8"/>
    <col min="3" max="3" width="6.75" style="8" customWidth="1"/>
    <col min="4" max="4" width="12.625" style="8"/>
    <col min="5" max="5" width="9" style="8"/>
    <col min="6" max="6" width="9.55833333333333" style="8" customWidth="1"/>
    <col min="7" max="9" width="9" style="8"/>
    <col min="10" max="10" width="7.5" style="8" customWidth="1"/>
    <col min="11" max="12" width="9" style="8"/>
    <col min="13" max="13" width="6.75" style="8" customWidth="1"/>
    <col min="14" max="14" width="12.625" style="8"/>
    <col min="15" max="15" width="9" style="8"/>
    <col min="16" max="16" width="9.55833333333333" style="8" customWidth="1"/>
    <col min="17" max="16384" width="9" style="8"/>
  </cols>
  <sheetData>
    <row r="1" ht="30" customHeight="1" spans="1:19">
      <c r="A1" s="9" t="s">
        <v>167</v>
      </c>
      <c r="B1" s="10"/>
      <c r="C1" s="10"/>
      <c r="D1" s="10"/>
      <c r="E1" s="10"/>
      <c r="F1" s="10"/>
      <c r="G1" s="10"/>
      <c r="H1" s="10"/>
      <c r="I1" s="15"/>
      <c r="K1" s="9" t="s">
        <v>168</v>
      </c>
      <c r="L1" s="10"/>
      <c r="M1" s="10"/>
      <c r="N1" s="10"/>
      <c r="O1" s="10"/>
      <c r="P1" s="10"/>
      <c r="Q1" s="10"/>
      <c r="R1" s="10"/>
      <c r="S1" s="15"/>
    </row>
    <row r="2" ht="50" customHeight="1" spans="1:19">
      <c r="A2" s="11" t="s">
        <v>144</v>
      </c>
      <c r="B2" s="11" t="s">
        <v>145</v>
      </c>
      <c r="C2" s="11" t="s">
        <v>146</v>
      </c>
      <c r="D2" s="11" t="s">
        <v>147</v>
      </c>
      <c r="E2" s="11" t="s">
        <v>148</v>
      </c>
      <c r="F2" s="11" t="s">
        <v>149</v>
      </c>
      <c r="G2" s="11" t="s">
        <v>150</v>
      </c>
      <c r="H2" s="11" t="s">
        <v>151</v>
      </c>
      <c r="I2" s="11" t="s">
        <v>152</v>
      </c>
      <c r="K2" s="11" t="s">
        <v>144</v>
      </c>
      <c r="L2" s="11" t="s">
        <v>145</v>
      </c>
      <c r="M2" s="11" t="s">
        <v>146</v>
      </c>
      <c r="N2" s="11" t="s">
        <v>147</v>
      </c>
      <c r="O2" s="11" t="s">
        <v>148</v>
      </c>
      <c r="P2" s="11" t="s">
        <v>149</v>
      </c>
      <c r="Q2" s="11" t="s">
        <v>150</v>
      </c>
      <c r="R2" s="11" t="s">
        <v>151</v>
      </c>
      <c r="S2" s="11" t="s">
        <v>152</v>
      </c>
    </row>
    <row r="3" ht="19" customHeight="1" spans="1:19">
      <c r="A3" s="12">
        <v>25</v>
      </c>
      <c r="B3" s="12">
        <v>1400</v>
      </c>
      <c r="C3" s="12">
        <v>1</v>
      </c>
      <c r="D3" s="12">
        <v>3000</v>
      </c>
      <c r="E3" s="12">
        <v>112</v>
      </c>
      <c r="F3" s="12">
        <v>52</v>
      </c>
      <c r="G3" s="12">
        <v>69</v>
      </c>
      <c r="H3" s="12">
        <v>0.18</v>
      </c>
      <c r="I3" s="12">
        <v>0.55</v>
      </c>
      <c r="K3" s="12">
        <v>25</v>
      </c>
      <c r="L3" s="12">
        <v>1400</v>
      </c>
      <c r="M3" s="12">
        <v>1</v>
      </c>
      <c r="N3" s="12">
        <v>3500</v>
      </c>
      <c r="O3" s="12">
        <v>160</v>
      </c>
      <c r="P3" s="12">
        <v>50</v>
      </c>
      <c r="Q3" s="12">
        <v>73</v>
      </c>
      <c r="R3" s="12">
        <v>0.31</v>
      </c>
      <c r="S3" s="12">
        <v>0.75</v>
      </c>
    </row>
    <row r="4" ht="19" customHeight="1" spans="1:19">
      <c r="A4" s="13"/>
      <c r="B4" s="13"/>
      <c r="C4" s="13">
        <v>2</v>
      </c>
      <c r="D4" s="13">
        <v>4167</v>
      </c>
      <c r="E4" s="13">
        <v>95</v>
      </c>
      <c r="F4" s="13">
        <v>55</v>
      </c>
      <c r="G4" s="13">
        <v>68</v>
      </c>
      <c r="H4" s="13">
        <v>0.2</v>
      </c>
      <c r="I4" s="13"/>
      <c r="K4" s="13"/>
      <c r="L4" s="13"/>
      <c r="M4" s="13">
        <v>2</v>
      </c>
      <c r="N4" s="13">
        <v>4667</v>
      </c>
      <c r="O4" s="13">
        <v>140</v>
      </c>
      <c r="P4" s="13">
        <v>54</v>
      </c>
      <c r="Q4" s="13">
        <v>72</v>
      </c>
      <c r="R4" s="13">
        <v>0.34</v>
      </c>
      <c r="S4" s="13"/>
    </row>
    <row r="5" ht="19" customHeight="1" spans="1:19">
      <c r="A5" s="13"/>
      <c r="B5" s="13"/>
      <c r="C5" s="13">
        <v>3</v>
      </c>
      <c r="D5" s="13">
        <v>5333</v>
      </c>
      <c r="E5" s="13">
        <v>65</v>
      </c>
      <c r="F5" s="13">
        <v>52</v>
      </c>
      <c r="G5" s="13">
        <v>66</v>
      </c>
      <c r="H5" s="13">
        <v>0.19</v>
      </c>
      <c r="I5" s="13"/>
      <c r="K5" s="13"/>
      <c r="L5" s="13"/>
      <c r="M5" s="13">
        <v>3</v>
      </c>
      <c r="N5" s="13">
        <v>5833</v>
      </c>
      <c r="O5" s="13">
        <v>105</v>
      </c>
      <c r="P5" s="13">
        <v>53</v>
      </c>
      <c r="Q5" s="13">
        <v>70</v>
      </c>
      <c r="R5" s="13">
        <v>0.32</v>
      </c>
      <c r="S5" s="13"/>
    </row>
    <row r="6" ht="19" customHeight="1" spans="1:19">
      <c r="A6" s="13"/>
      <c r="B6" s="13"/>
      <c r="C6" s="13">
        <v>4</v>
      </c>
      <c r="D6" s="13">
        <v>6500</v>
      </c>
      <c r="E6" s="13">
        <v>40</v>
      </c>
      <c r="F6" s="13">
        <v>46</v>
      </c>
      <c r="G6" s="13">
        <v>63</v>
      </c>
      <c r="H6" s="13">
        <v>0.16</v>
      </c>
      <c r="I6" s="13"/>
      <c r="K6" s="13"/>
      <c r="L6" s="13"/>
      <c r="M6" s="13">
        <v>4</v>
      </c>
      <c r="N6" s="13">
        <v>7000</v>
      </c>
      <c r="O6" s="13">
        <v>60</v>
      </c>
      <c r="P6" s="13">
        <v>40</v>
      </c>
      <c r="Q6" s="13">
        <v>68</v>
      </c>
      <c r="R6" s="13">
        <v>0.29</v>
      </c>
      <c r="S6" s="13"/>
    </row>
    <row r="7" ht="19" customHeight="1" spans="1:19">
      <c r="A7" s="14">
        <v>30</v>
      </c>
      <c r="B7" s="14">
        <v>1400</v>
      </c>
      <c r="C7" s="14">
        <v>1</v>
      </c>
      <c r="D7" s="14">
        <v>3800</v>
      </c>
      <c r="E7" s="14">
        <v>130</v>
      </c>
      <c r="F7" s="14">
        <v>55</v>
      </c>
      <c r="G7" s="14">
        <v>71</v>
      </c>
      <c r="H7" s="14">
        <v>0.25</v>
      </c>
      <c r="I7" s="14">
        <v>0.55</v>
      </c>
      <c r="K7" s="14">
        <v>30</v>
      </c>
      <c r="L7" s="14">
        <v>1400</v>
      </c>
      <c r="M7" s="14">
        <v>1</v>
      </c>
      <c r="N7" s="14">
        <v>4600</v>
      </c>
      <c r="O7" s="14">
        <v>200</v>
      </c>
      <c r="P7" s="14">
        <v>52</v>
      </c>
      <c r="Q7" s="14">
        <v>75</v>
      </c>
      <c r="R7" s="14">
        <v>0.49</v>
      </c>
      <c r="S7" s="14">
        <v>0.75</v>
      </c>
    </row>
    <row r="8" ht="19" customHeight="1" spans="1:19">
      <c r="A8" s="14"/>
      <c r="B8" s="14"/>
      <c r="C8" s="14">
        <v>2</v>
      </c>
      <c r="D8" s="14">
        <v>5200</v>
      </c>
      <c r="E8" s="14">
        <v>112</v>
      </c>
      <c r="F8" s="14">
        <v>60</v>
      </c>
      <c r="G8" s="14">
        <v>70</v>
      </c>
      <c r="H8" s="14">
        <v>0.27</v>
      </c>
      <c r="I8" s="14"/>
      <c r="K8" s="14"/>
      <c r="L8" s="14"/>
      <c r="M8" s="14">
        <v>2</v>
      </c>
      <c r="N8" s="14">
        <v>5833</v>
      </c>
      <c r="O8" s="14">
        <v>172</v>
      </c>
      <c r="P8" s="14">
        <v>57</v>
      </c>
      <c r="Q8" s="14">
        <v>74</v>
      </c>
      <c r="R8" s="14">
        <v>0.49</v>
      </c>
      <c r="S8" s="14"/>
    </row>
    <row r="9" ht="19" customHeight="1" spans="1:19">
      <c r="A9" s="14"/>
      <c r="B9" s="14"/>
      <c r="C9" s="14">
        <v>3</v>
      </c>
      <c r="D9" s="14">
        <v>6600</v>
      </c>
      <c r="E9" s="14">
        <v>90</v>
      </c>
      <c r="F9" s="14">
        <v>58</v>
      </c>
      <c r="G9" s="14">
        <v>69</v>
      </c>
      <c r="H9" s="14">
        <v>0.28</v>
      </c>
      <c r="I9" s="14"/>
      <c r="K9" s="14"/>
      <c r="L9" s="14"/>
      <c r="M9" s="14">
        <v>3</v>
      </c>
      <c r="N9" s="14">
        <v>7067</v>
      </c>
      <c r="O9" s="14">
        <v>140</v>
      </c>
      <c r="P9" s="14">
        <v>58</v>
      </c>
      <c r="Q9" s="14">
        <v>73</v>
      </c>
      <c r="R9" s="14">
        <v>0.47</v>
      </c>
      <c r="S9" s="14"/>
    </row>
    <row r="10" ht="19" customHeight="1" spans="1:19">
      <c r="A10" s="14"/>
      <c r="B10" s="14"/>
      <c r="C10" s="14">
        <v>4</v>
      </c>
      <c r="D10" s="14">
        <v>8000</v>
      </c>
      <c r="E10" s="14">
        <v>60</v>
      </c>
      <c r="F10" s="14">
        <v>52</v>
      </c>
      <c r="G10" s="14">
        <v>66</v>
      </c>
      <c r="H10" s="14">
        <v>0.26</v>
      </c>
      <c r="I10" s="14"/>
      <c r="K10" s="14"/>
      <c r="L10" s="14"/>
      <c r="M10" s="14">
        <v>4</v>
      </c>
      <c r="N10" s="14">
        <v>8300</v>
      </c>
      <c r="O10" s="14">
        <v>80</v>
      </c>
      <c r="P10" s="14">
        <v>47</v>
      </c>
      <c r="Q10" s="14">
        <v>71</v>
      </c>
      <c r="R10" s="14">
        <v>0.39</v>
      </c>
      <c r="S10" s="14"/>
    </row>
    <row r="11" ht="19" customHeight="1" spans="1:19">
      <c r="A11" s="13">
        <v>35</v>
      </c>
      <c r="B11" s="13">
        <v>1400</v>
      </c>
      <c r="C11" s="13">
        <v>1</v>
      </c>
      <c r="D11" s="13">
        <v>5000</v>
      </c>
      <c r="E11" s="13">
        <v>145</v>
      </c>
      <c r="F11" s="13">
        <v>54</v>
      </c>
      <c r="G11" s="13">
        <v>72</v>
      </c>
      <c r="H11" s="13">
        <v>0.37</v>
      </c>
      <c r="I11" s="13">
        <v>0.75</v>
      </c>
      <c r="K11" s="13">
        <v>35</v>
      </c>
      <c r="L11" s="13">
        <v>1400</v>
      </c>
      <c r="M11" s="13">
        <v>1</v>
      </c>
      <c r="N11" s="13">
        <v>6500</v>
      </c>
      <c r="O11" s="13">
        <v>210</v>
      </c>
      <c r="P11" s="13">
        <v>42</v>
      </c>
      <c r="Q11" s="13">
        <v>77</v>
      </c>
      <c r="R11" s="13">
        <v>0.9</v>
      </c>
      <c r="S11" s="13">
        <v>1.1</v>
      </c>
    </row>
    <row r="12" ht="19" customHeight="1" spans="1:19">
      <c r="A12" s="13"/>
      <c r="B12" s="13"/>
      <c r="C12" s="13">
        <v>2</v>
      </c>
      <c r="D12" s="13">
        <v>6833</v>
      </c>
      <c r="E12" s="13">
        <v>130</v>
      </c>
      <c r="F12" s="13">
        <v>60</v>
      </c>
      <c r="G12" s="13">
        <v>72</v>
      </c>
      <c r="H12" s="13">
        <v>0.41</v>
      </c>
      <c r="I12" s="13"/>
      <c r="K12" s="13"/>
      <c r="L12" s="13"/>
      <c r="M12" s="13">
        <v>2</v>
      </c>
      <c r="N12" s="13">
        <v>8333</v>
      </c>
      <c r="O12" s="13">
        <v>200</v>
      </c>
      <c r="P12" s="13">
        <v>53</v>
      </c>
      <c r="Q12" s="13">
        <v>76</v>
      </c>
      <c r="R12" s="13">
        <v>0.87</v>
      </c>
      <c r="S12" s="13"/>
    </row>
    <row r="13" ht="19" customHeight="1" spans="1:19">
      <c r="A13" s="13"/>
      <c r="B13" s="13"/>
      <c r="C13" s="13">
        <v>3</v>
      </c>
      <c r="D13" s="13">
        <v>8667</v>
      </c>
      <c r="E13" s="13">
        <v>110</v>
      </c>
      <c r="F13" s="13">
        <v>61</v>
      </c>
      <c r="G13" s="13">
        <v>71</v>
      </c>
      <c r="H13" s="13">
        <v>0.43</v>
      </c>
      <c r="I13" s="13"/>
      <c r="K13" s="13"/>
      <c r="L13" s="13"/>
      <c r="M13" s="13">
        <v>3</v>
      </c>
      <c r="N13" s="13">
        <v>10167</v>
      </c>
      <c r="O13" s="13">
        <v>162</v>
      </c>
      <c r="P13" s="13">
        <v>58</v>
      </c>
      <c r="Q13" s="13">
        <v>75</v>
      </c>
      <c r="R13" s="13">
        <v>0.79</v>
      </c>
      <c r="S13" s="13"/>
    </row>
    <row r="14" ht="19" customHeight="1" spans="1:19">
      <c r="A14" s="13"/>
      <c r="B14" s="13"/>
      <c r="C14" s="13">
        <v>4</v>
      </c>
      <c r="D14" s="13">
        <v>10500</v>
      </c>
      <c r="E14" s="13">
        <v>85</v>
      </c>
      <c r="F14" s="13">
        <v>60</v>
      </c>
      <c r="G14" s="13">
        <v>70</v>
      </c>
      <c r="H14" s="13">
        <v>0.41</v>
      </c>
      <c r="I14" s="13"/>
      <c r="K14" s="13"/>
      <c r="L14" s="13"/>
      <c r="M14" s="13">
        <v>4</v>
      </c>
      <c r="N14" s="13">
        <v>12000</v>
      </c>
      <c r="O14" s="13">
        <v>105</v>
      </c>
      <c r="P14" s="13">
        <v>55</v>
      </c>
      <c r="Q14" s="13">
        <v>72</v>
      </c>
      <c r="R14" s="13">
        <v>0.64</v>
      </c>
      <c r="S14" s="13"/>
    </row>
    <row r="15" ht="19" customHeight="1" spans="1:19">
      <c r="A15" s="14">
        <v>40</v>
      </c>
      <c r="B15" s="14">
        <v>1400</v>
      </c>
      <c r="C15" s="14">
        <v>1</v>
      </c>
      <c r="D15" s="14">
        <v>6000</v>
      </c>
      <c r="E15" s="14">
        <v>150</v>
      </c>
      <c r="F15" s="14">
        <v>53</v>
      </c>
      <c r="G15" s="14">
        <v>73</v>
      </c>
      <c r="H15" s="14">
        <v>0.47</v>
      </c>
      <c r="I15" s="14">
        <v>1.1</v>
      </c>
      <c r="K15" s="14">
        <v>40</v>
      </c>
      <c r="L15" s="14">
        <v>1400</v>
      </c>
      <c r="M15" s="14">
        <v>1</v>
      </c>
      <c r="N15" s="14">
        <v>7000</v>
      </c>
      <c r="O15" s="14">
        <v>230</v>
      </c>
      <c r="P15" s="14">
        <v>48</v>
      </c>
      <c r="Q15" s="14">
        <v>77</v>
      </c>
      <c r="R15" s="14">
        <v>0.93</v>
      </c>
      <c r="S15" s="14">
        <v>1.5</v>
      </c>
    </row>
    <row r="16" ht="19" customHeight="1" spans="1:19">
      <c r="A16" s="14"/>
      <c r="B16" s="14"/>
      <c r="C16" s="14">
        <v>2</v>
      </c>
      <c r="D16" s="14">
        <v>7833</v>
      </c>
      <c r="E16" s="14">
        <v>140</v>
      </c>
      <c r="F16" s="14">
        <v>60</v>
      </c>
      <c r="G16" s="14">
        <v>73</v>
      </c>
      <c r="H16" s="14">
        <v>0.51</v>
      </c>
      <c r="I16" s="14"/>
      <c r="K16" s="14"/>
      <c r="L16" s="14"/>
      <c r="M16" s="14">
        <v>2</v>
      </c>
      <c r="N16" s="14">
        <v>9000</v>
      </c>
      <c r="O16" s="14">
        <v>210</v>
      </c>
      <c r="P16" s="14">
        <v>53</v>
      </c>
      <c r="Q16" s="14">
        <v>77</v>
      </c>
      <c r="R16" s="14">
        <v>0.99</v>
      </c>
      <c r="S16" s="14"/>
    </row>
    <row r="17" ht="19" customHeight="1" spans="1:19">
      <c r="A17" s="14"/>
      <c r="B17" s="14"/>
      <c r="C17" s="14">
        <v>3</v>
      </c>
      <c r="D17" s="14">
        <v>9667</v>
      </c>
      <c r="E17" s="14">
        <v>125</v>
      </c>
      <c r="F17" s="14">
        <v>61</v>
      </c>
      <c r="G17" s="14">
        <v>73</v>
      </c>
      <c r="H17" s="14">
        <v>0.55</v>
      </c>
      <c r="I17" s="14"/>
      <c r="K17" s="14"/>
      <c r="L17" s="14"/>
      <c r="M17" s="14">
        <v>3</v>
      </c>
      <c r="N17" s="14">
        <v>11000</v>
      </c>
      <c r="O17" s="14">
        <v>180</v>
      </c>
      <c r="P17" s="14">
        <v>58</v>
      </c>
      <c r="Q17" s="14">
        <v>77</v>
      </c>
      <c r="R17" s="14">
        <v>0.95</v>
      </c>
      <c r="S17" s="14"/>
    </row>
    <row r="18" ht="19" customHeight="1" spans="1:19">
      <c r="A18" s="14"/>
      <c r="B18" s="14"/>
      <c r="C18" s="14">
        <v>4</v>
      </c>
      <c r="D18" s="14">
        <v>11500</v>
      </c>
      <c r="E18" s="14">
        <v>100</v>
      </c>
      <c r="F18" s="14">
        <v>60</v>
      </c>
      <c r="G18" s="14">
        <v>72</v>
      </c>
      <c r="H18" s="14">
        <v>0.53</v>
      </c>
      <c r="I18" s="14"/>
      <c r="K18" s="14"/>
      <c r="L18" s="14"/>
      <c r="M18" s="14">
        <v>4</v>
      </c>
      <c r="N18" s="14">
        <v>13000</v>
      </c>
      <c r="O18" s="14">
        <v>135</v>
      </c>
      <c r="P18" s="14">
        <v>55</v>
      </c>
      <c r="Q18" s="14">
        <v>75</v>
      </c>
      <c r="R18" s="14">
        <v>0.89</v>
      </c>
      <c r="S18" s="14"/>
    </row>
    <row r="19" ht="19" customHeight="1" spans="1:19">
      <c r="A19" s="13">
        <v>45</v>
      </c>
      <c r="B19" s="13">
        <v>1400</v>
      </c>
      <c r="C19" s="13">
        <v>1</v>
      </c>
      <c r="D19" s="13">
        <v>8000</v>
      </c>
      <c r="E19" s="13">
        <v>155</v>
      </c>
      <c r="F19" s="13">
        <v>50</v>
      </c>
      <c r="G19" s="13">
        <v>74</v>
      </c>
      <c r="H19" s="13">
        <v>0.69</v>
      </c>
      <c r="I19" s="13">
        <v>1.1</v>
      </c>
      <c r="K19" s="13">
        <v>45</v>
      </c>
      <c r="L19" s="13">
        <v>1400</v>
      </c>
      <c r="M19" s="13">
        <v>1</v>
      </c>
      <c r="N19" s="13">
        <v>9500</v>
      </c>
      <c r="O19" s="13">
        <v>245</v>
      </c>
      <c r="P19" s="13">
        <v>50</v>
      </c>
      <c r="Q19" s="13">
        <v>79</v>
      </c>
      <c r="R19" s="13">
        <v>1.29</v>
      </c>
      <c r="S19" s="13">
        <v>2.2</v>
      </c>
    </row>
    <row r="20" ht="19" customHeight="1" spans="1:19">
      <c r="A20" s="13"/>
      <c r="B20" s="13"/>
      <c r="C20" s="13">
        <v>2</v>
      </c>
      <c r="D20" s="13">
        <v>9833</v>
      </c>
      <c r="E20" s="13">
        <v>148</v>
      </c>
      <c r="F20" s="13">
        <v>56</v>
      </c>
      <c r="G20" s="13">
        <v>74</v>
      </c>
      <c r="H20" s="13">
        <v>0.72</v>
      </c>
      <c r="I20" s="13"/>
      <c r="K20" s="13"/>
      <c r="L20" s="13"/>
      <c r="M20" s="13">
        <v>2</v>
      </c>
      <c r="N20" s="13">
        <v>11333</v>
      </c>
      <c r="O20" s="13">
        <v>240</v>
      </c>
      <c r="P20" s="13">
        <v>57</v>
      </c>
      <c r="Q20" s="13">
        <v>79</v>
      </c>
      <c r="R20" s="13">
        <v>1.33</v>
      </c>
      <c r="S20" s="13"/>
    </row>
    <row r="21" ht="19" customHeight="1" spans="1:19">
      <c r="A21" s="13"/>
      <c r="B21" s="13"/>
      <c r="C21" s="13">
        <v>3</v>
      </c>
      <c r="D21" s="13">
        <v>11667</v>
      </c>
      <c r="E21" s="13">
        <v>136</v>
      </c>
      <c r="F21" s="13">
        <v>60</v>
      </c>
      <c r="G21" s="13">
        <v>74</v>
      </c>
      <c r="H21" s="13">
        <v>0.73</v>
      </c>
      <c r="I21" s="13"/>
      <c r="K21" s="13"/>
      <c r="L21" s="13"/>
      <c r="M21" s="13">
        <v>3</v>
      </c>
      <c r="N21" s="13">
        <v>13167</v>
      </c>
      <c r="O21" s="13">
        <v>223</v>
      </c>
      <c r="P21" s="13">
        <v>59</v>
      </c>
      <c r="Q21" s="13">
        <v>79</v>
      </c>
      <c r="R21" s="13">
        <v>1.38</v>
      </c>
      <c r="S21" s="13"/>
    </row>
    <row r="22" ht="19" customHeight="1" spans="1:19">
      <c r="A22" s="13"/>
      <c r="B22" s="13"/>
      <c r="C22" s="13">
        <v>4</v>
      </c>
      <c r="D22" s="13">
        <v>13500</v>
      </c>
      <c r="E22" s="13">
        <v>120</v>
      </c>
      <c r="F22" s="13">
        <v>60</v>
      </c>
      <c r="G22" s="13">
        <v>74</v>
      </c>
      <c r="H22" s="13">
        <v>0.75</v>
      </c>
      <c r="I22" s="13"/>
      <c r="K22" s="13"/>
      <c r="L22" s="13"/>
      <c r="M22" s="13">
        <v>4</v>
      </c>
      <c r="N22" s="13">
        <v>15000</v>
      </c>
      <c r="O22" s="13">
        <v>195</v>
      </c>
      <c r="P22" s="13">
        <v>61</v>
      </c>
      <c r="Q22" s="13">
        <v>78</v>
      </c>
      <c r="R22" s="13">
        <v>1.33</v>
      </c>
      <c r="S22" s="13"/>
    </row>
    <row r="23" ht="19" customHeight="1" spans="1:19">
      <c r="A23" s="14">
        <v>50</v>
      </c>
      <c r="B23" s="14">
        <v>1400</v>
      </c>
      <c r="C23" s="14">
        <v>1</v>
      </c>
      <c r="D23" s="14">
        <v>8500</v>
      </c>
      <c r="E23" s="14">
        <v>150</v>
      </c>
      <c r="F23" s="14">
        <v>41</v>
      </c>
      <c r="G23" s="14">
        <v>74</v>
      </c>
      <c r="H23" s="14">
        <v>0.86</v>
      </c>
      <c r="I23" s="14">
        <v>1.5</v>
      </c>
      <c r="K23" s="14">
        <v>50</v>
      </c>
      <c r="L23" s="14">
        <v>1400</v>
      </c>
      <c r="M23" s="14">
        <v>1</v>
      </c>
      <c r="N23" s="14">
        <v>11000</v>
      </c>
      <c r="O23" s="14">
        <v>250</v>
      </c>
      <c r="P23" s="14">
        <v>55</v>
      </c>
      <c r="Q23" s="14">
        <v>80</v>
      </c>
      <c r="R23" s="14">
        <v>1.39</v>
      </c>
      <c r="S23" s="14">
        <v>2.2</v>
      </c>
    </row>
    <row r="24" ht="19" customHeight="1" spans="1:19">
      <c r="A24" s="14"/>
      <c r="B24" s="14"/>
      <c r="C24" s="14">
        <v>2</v>
      </c>
      <c r="D24" s="14">
        <v>10500</v>
      </c>
      <c r="E24" s="14">
        <v>146</v>
      </c>
      <c r="F24" s="14">
        <v>46</v>
      </c>
      <c r="G24" s="14">
        <v>75</v>
      </c>
      <c r="H24" s="14">
        <v>0.93</v>
      </c>
      <c r="I24" s="14"/>
      <c r="K24" s="14"/>
      <c r="L24" s="14"/>
      <c r="M24" s="14">
        <v>2</v>
      </c>
      <c r="N24" s="14">
        <v>13000</v>
      </c>
      <c r="O24" s="14">
        <v>236</v>
      </c>
      <c r="P24" s="14">
        <v>58</v>
      </c>
      <c r="Q24" s="14">
        <v>80</v>
      </c>
      <c r="R24" s="14">
        <v>1.47</v>
      </c>
      <c r="S24" s="14"/>
    </row>
    <row r="25" ht="19" customHeight="1" spans="1:19">
      <c r="A25" s="14"/>
      <c r="B25" s="14"/>
      <c r="C25" s="14">
        <v>3</v>
      </c>
      <c r="D25" s="14">
        <v>12500</v>
      </c>
      <c r="E25" s="14">
        <v>140</v>
      </c>
      <c r="F25" s="14">
        <v>53</v>
      </c>
      <c r="G25" s="14">
        <v>75</v>
      </c>
      <c r="H25" s="14">
        <v>0.92</v>
      </c>
      <c r="I25" s="14"/>
      <c r="K25" s="14"/>
      <c r="L25" s="14"/>
      <c r="M25" s="14">
        <v>3</v>
      </c>
      <c r="N25" s="14">
        <v>15000</v>
      </c>
      <c r="O25" s="14">
        <v>220</v>
      </c>
      <c r="P25" s="14">
        <v>61</v>
      </c>
      <c r="Q25" s="14">
        <v>80</v>
      </c>
      <c r="R25" s="14">
        <v>1.5</v>
      </c>
      <c r="S25" s="14"/>
    </row>
    <row r="26" ht="19" customHeight="1" spans="1:19">
      <c r="A26" s="14"/>
      <c r="B26" s="14"/>
      <c r="C26" s="14">
        <v>4</v>
      </c>
      <c r="D26" s="14">
        <v>14500</v>
      </c>
      <c r="E26" s="14">
        <v>130</v>
      </c>
      <c r="F26" s="14">
        <v>60</v>
      </c>
      <c r="G26" s="14">
        <v>75</v>
      </c>
      <c r="H26" s="14">
        <v>0.87</v>
      </c>
      <c r="I26" s="14"/>
      <c r="K26" s="14"/>
      <c r="L26" s="14"/>
      <c r="M26" s="14">
        <v>4</v>
      </c>
      <c r="N26" s="14">
        <v>17000</v>
      </c>
      <c r="O26" s="14">
        <v>180</v>
      </c>
      <c r="P26" s="14">
        <v>59</v>
      </c>
      <c r="Q26" s="14">
        <v>79</v>
      </c>
      <c r="R26" s="14">
        <v>1.44</v>
      </c>
      <c r="S26" s="14"/>
    </row>
  </sheetData>
  <mergeCells count="38">
    <mergeCell ref="A1:I1"/>
    <mergeCell ref="K1:S1"/>
    <mergeCell ref="A3:A6"/>
    <mergeCell ref="A7:A10"/>
    <mergeCell ref="A11:A14"/>
    <mergeCell ref="A15:A18"/>
    <mergeCell ref="A19:A22"/>
    <mergeCell ref="A23:A26"/>
    <mergeCell ref="B3:B6"/>
    <mergeCell ref="B7:B10"/>
    <mergeCell ref="B11:B14"/>
    <mergeCell ref="B15:B18"/>
    <mergeCell ref="B19:B22"/>
    <mergeCell ref="B23:B26"/>
    <mergeCell ref="I3:I6"/>
    <mergeCell ref="I7:I10"/>
    <mergeCell ref="I11:I14"/>
    <mergeCell ref="I15:I18"/>
    <mergeCell ref="I19:I22"/>
    <mergeCell ref="I23:I26"/>
    <mergeCell ref="K3:K6"/>
    <mergeCell ref="K7:K10"/>
    <mergeCell ref="K11:K14"/>
    <mergeCell ref="K15:K18"/>
    <mergeCell ref="K19:K22"/>
    <mergeCell ref="K23:K26"/>
    <mergeCell ref="L3:L6"/>
    <mergeCell ref="L7:L10"/>
    <mergeCell ref="L11:L14"/>
    <mergeCell ref="L15:L18"/>
    <mergeCell ref="L19:L22"/>
    <mergeCell ref="L23:L26"/>
    <mergeCell ref="S3:S6"/>
    <mergeCell ref="S7:S10"/>
    <mergeCell ref="S11:S14"/>
    <mergeCell ref="S15:S18"/>
    <mergeCell ref="S19:S22"/>
    <mergeCell ref="S23:S26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2"/>
  <sheetViews>
    <sheetView zoomScale="85" zoomScaleNormal="85" workbookViewId="0">
      <selection activeCell="A2" sqref="A$1:I$1048576"/>
    </sheetView>
  </sheetViews>
  <sheetFormatPr defaultColWidth="9" defaultRowHeight="16.5"/>
  <cols>
    <col min="1" max="2" width="9" style="8"/>
    <col min="3" max="3" width="6.75" style="8" customWidth="1"/>
    <col min="4" max="4" width="12.625" style="8"/>
    <col min="5" max="5" width="9" style="8"/>
    <col min="6" max="6" width="9.55833333333333" style="8" customWidth="1"/>
    <col min="7" max="9" width="9" style="8"/>
    <col min="10" max="10" width="7.5" style="8" customWidth="1"/>
    <col min="11" max="12" width="9" style="8"/>
    <col min="13" max="13" width="6.75" style="8" customWidth="1"/>
    <col min="14" max="14" width="12.625" style="8"/>
    <col min="15" max="15" width="9" style="8"/>
    <col min="16" max="16" width="9.55833333333333" style="8" customWidth="1"/>
    <col min="17" max="16384" width="9" style="8"/>
  </cols>
  <sheetData>
    <row r="1" ht="30" customHeight="1" spans="1:19">
      <c r="A1" s="9" t="s">
        <v>169</v>
      </c>
      <c r="B1" s="10"/>
      <c r="C1" s="10"/>
      <c r="D1" s="10"/>
      <c r="E1" s="10"/>
      <c r="F1" s="10"/>
      <c r="G1" s="10"/>
      <c r="H1" s="10"/>
      <c r="I1" s="15"/>
      <c r="K1" s="9" t="s">
        <v>170</v>
      </c>
      <c r="L1" s="10"/>
      <c r="M1" s="10"/>
      <c r="N1" s="10"/>
      <c r="O1" s="10"/>
      <c r="P1" s="10"/>
      <c r="Q1" s="10"/>
      <c r="R1" s="10"/>
      <c r="S1" s="15"/>
    </row>
    <row r="2" ht="50" customHeight="1" spans="1:19">
      <c r="A2" s="11" t="s">
        <v>144</v>
      </c>
      <c r="B2" s="11" t="s">
        <v>145</v>
      </c>
      <c r="C2" s="11" t="s">
        <v>146</v>
      </c>
      <c r="D2" s="11" t="s">
        <v>147</v>
      </c>
      <c r="E2" s="11" t="s">
        <v>148</v>
      </c>
      <c r="F2" s="11" t="s">
        <v>149</v>
      </c>
      <c r="G2" s="11" t="s">
        <v>150</v>
      </c>
      <c r="H2" s="11" t="s">
        <v>151</v>
      </c>
      <c r="I2" s="11" t="s">
        <v>152</v>
      </c>
      <c r="K2" s="11" t="s">
        <v>144</v>
      </c>
      <c r="L2" s="11" t="s">
        <v>145</v>
      </c>
      <c r="M2" s="11" t="s">
        <v>146</v>
      </c>
      <c r="N2" s="11" t="s">
        <v>147</v>
      </c>
      <c r="O2" s="11" t="s">
        <v>148</v>
      </c>
      <c r="P2" s="11" t="s">
        <v>149</v>
      </c>
      <c r="Q2" s="11" t="s">
        <v>150</v>
      </c>
      <c r="R2" s="11" t="s">
        <v>151</v>
      </c>
      <c r="S2" s="11" t="s">
        <v>152</v>
      </c>
    </row>
    <row r="3" ht="19" customHeight="1" spans="1:19">
      <c r="A3" s="12">
        <v>25</v>
      </c>
      <c r="B3" s="12">
        <v>2930</v>
      </c>
      <c r="C3" s="12">
        <v>1</v>
      </c>
      <c r="D3" s="12">
        <v>11000</v>
      </c>
      <c r="E3" s="12">
        <v>1380</v>
      </c>
      <c r="F3" s="12">
        <v>42</v>
      </c>
      <c r="G3" s="12">
        <v>97</v>
      </c>
      <c r="H3" s="12">
        <v>10.04</v>
      </c>
      <c r="I3" s="12">
        <v>11</v>
      </c>
      <c r="K3" s="12">
        <v>25</v>
      </c>
      <c r="L3" s="12">
        <v>2930</v>
      </c>
      <c r="M3" s="12">
        <v>1</v>
      </c>
      <c r="N3" s="12">
        <v>11800</v>
      </c>
      <c r="O3" s="12">
        <v>1150</v>
      </c>
      <c r="P3" s="12">
        <v>46</v>
      </c>
      <c r="Q3" s="12">
        <v>96</v>
      </c>
      <c r="R3" s="12">
        <v>8.19</v>
      </c>
      <c r="S3" s="12">
        <v>11</v>
      </c>
    </row>
    <row r="4" ht="19" customHeight="1" spans="1:19">
      <c r="A4" s="13"/>
      <c r="B4" s="13"/>
      <c r="C4" s="13">
        <v>2</v>
      </c>
      <c r="D4" s="13">
        <v>14333</v>
      </c>
      <c r="E4" s="13">
        <v>1110</v>
      </c>
      <c r="F4" s="13">
        <v>46</v>
      </c>
      <c r="G4" s="13">
        <v>96</v>
      </c>
      <c r="H4" s="13">
        <v>9.61</v>
      </c>
      <c r="I4" s="13"/>
      <c r="K4" s="13"/>
      <c r="L4" s="13"/>
      <c r="M4" s="13">
        <v>2</v>
      </c>
      <c r="N4" s="13">
        <v>15033</v>
      </c>
      <c r="O4" s="13">
        <v>1060</v>
      </c>
      <c r="P4" s="13">
        <v>50</v>
      </c>
      <c r="Q4" s="13">
        <v>95</v>
      </c>
      <c r="R4" s="13">
        <v>8.85</v>
      </c>
      <c r="S4" s="13"/>
    </row>
    <row r="5" ht="19" customHeight="1" spans="1:19">
      <c r="A5" s="13"/>
      <c r="B5" s="13"/>
      <c r="C5" s="13">
        <v>3</v>
      </c>
      <c r="D5" s="13">
        <v>17667</v>
      </c>
      <c r="E5" s="13">
        <v>940</v>
      </c>
      <c r="F5" s="13">
        <v>49</v>
      </c>
      <c r="G5" s="13">
        <v>95</v>
      </c>
      <c r="H5" s="13">
        <v>9.41</v>
      </c>
      <c r="I5" s="13"/>
      <c r="K5" s="13"/>
      <c r="L5" s="13"/>
      <c r="M5" s="13">
        <v>3</v>
      </c>
      <c r="N5" s="13">
        <v>18267</v>
      </c>
      <c r="O5" s="13">
        <v>870</v>
      </c>
      <c r="P5" s="13">
        <v>52</v>
      </c>
      <c r="Q5" s="13">
        <v>94</v>
      </c>
      <c r="R5" s="13">
        <v>8.49</v>
      </c>
      <c r="S5" s="13"/>
    </row>
    <row r="6" ht="19" customHeight="1" spans="1:19">
      <c r="A6" s="13"/>
      <c r="B6" s="13"/>
      <c r="C6" s="13">
        <v>4</v>
      </c>
      <c r="D6" s="13">
        <v>21000</v>
      </c>
      <c r="E6" s="13">
        <v>570</v>
      </c>
      <c r="F6" s="13">
        <v>42</v>
      </c>
      <c r="G6" s="13">
        <v>92</v>
      </c>
      <c r="H6" s="13">
        <v>7.92</v>
      </c>
      <c r="I6" s="13"/>
      <c r="K6" s="13"/>
      <c r="L6" s="13"/>
      <c r="M6" s="13">
        <v>4</v>
      </c>
      <c r="N6" s="13">
        <v>21500</v>
      </c>
      <c r="O6" s="13">
        <v>540</v>
      </c>
      <c r="P6" s="13">
        <v>48</v>
      </c>
      <c r="Q6" s="13">
        <v>91</v>
      </c>
      <c r="R6" s="13">
        <v>6.72</v>
      </c>
      <c r="S6" s="13"/>
    </row>
    <row r="7" ht="19" customHeight="1" spans="1:19">
      <c r="A7" s="13"/>
      <c r="B7" s="13">
        <v>1400</v>
      </c>
      <c r="C7" s="13">
        <v>1</v>
      </c>
      <c r="D7" s="13">
        <v>5500</v>
      </c>
      <c r="E7" s="13">
        <v>345</v>
      </c>
      <c r="F7" s="13">
        <v>42</v>
      </c>
      <c r="G7" s="13">
        <v>80</v>
      </c>
      <c r="H7" s="13">
        <v>1.25</v>
      </c>
      <c r="I7" s="13">
        <v>1.5</v>
      </c>
      <c r="K7" s="13"/>
      <c r="L7" s="13">
        <v>1400</v>
      </c>
      <c r="M7" s="13">
        <v>1</v>
      </c>
      <c r="N7" s="13">
        <v>5900</v>
      </c>
      <c r="O7" s="13">
        <v>288</v>
      </c>
      <c r="P7" s="13">
        <v>46</v>
      </c>
      <c r="Q7" s="13">
        <v>81</v>
      </c>
      <c r="R7" s="13">
        <v>1.03</v>
      </c>
      <c r="S7" s="13">
        <v>1.5</v>
      </c>
    </row>
    <row r="8" ht="19" customHeight="1" spans="1:19">
      <c r="A8" s="13"/>
      <c r="B8" s="13"/>
      <c r="C8" s="13">
        <v>2</v>
      </c>
      <c r="D8" s="13">
        <v>7167</v>
      </c>
      <c r="E8" s="13">
        <v>278</v>
      </c>
      <c r="F8" s="13">
        <v>46</v>
      </c>
      <c r="G8" s="13">
        <v>79</v>
      </c>
      <c r="H8" s="13">
        <v>1.2</v>
      </c>
      <c r="I8" s="13"/>
      <c r="K8" s="13"/>
      <c r="L8" s="13"/>
      <c r="M8" s="13">
        <v>2</v>
      </c>
      <c r="N8" s="13">
        <v>7517</v>
      </c>
      <c r="O8" s="13">
        <v>265</v>
      </c>
      <c r="P8" s="13">
        <v>50</v>
      </c>
      <c r="Q8" s="13">
        <v>80</v>
      </c>
      <c r="R8" s="13">
        <v>1.11</v>
      </c>
      <c r="S8" s="13"/>
    </row>
    <row r="9" ht="19" customHeight="1" spans="1:19">
      <c r="A9" s="13"/>
      <c r="B9" s="13"/>
      <c r="C9" s="13">
        <v>3</v>
      </c>
      <c r="D9" s="13">
        <v>8834</v>
      </c>
      <c r="E9" s="13">
        <v>235</v>
      </c>
      <c r="F9" s="13">
        <v>49</v>
      </c>
      <c r="G9" s="13">
        <v>78</v>
      </c>
      <c r="H9" s="13">
        <v>1.18</v>
      </c>
      <c r="I9" s="13"/>
      <c r="K9" s="13"/>
      <c r="L9" s="13"/>
      <c r="M9" s="13">
        <v>3</v>
      </c>
      <c r="N9" s="13">
        <v>9134</v>
      </c>
      <c r="O9" s="13">
        <v>218</v>
      </c>
      <c r="P9" s="13">
        <v>52</v>
      </c>
      <c r="Q9" s="13">
        <v>79</v>
      </c>
      <c r="R9" s="13">
        <v>1.06</v>
      </c>
      <c r="S9" s="13"/>
    </row>
    <row r="10" ht="19" customHeight="1" spans="1:19">
      <c r="A10" s="13"/>
      <c r="B10" s="13"/>
      <c r="C10" s="13">
        <v>4</v>
      </c>
      <c r="D10" s="13">
        <v>10500</v>
      </c>
      <c r="E10" s="13">
        <v>143</v>
      </c>
      <c r="F10" s="13">
        <v>42</v>
      </c>
      <c r="G10" s="13">
        <v>77</v>
      </c>
      <c r="H10" s="13">
        <v>0.99</v>
      </c>
      <c r="I10" s="13"/>
      <c r="K10" s="13"/>
      <c r="L10" s="13"/>
      <c r="M10" s="13">
        <v>4</v>
      </c>
      <c r="N10" s="13">
        <v>10750</v>
      </c>
      <c r="O10" s="13">
        <v>135</v>
      </c>
      <c r="P10" s="13">
        <v>48</v>
      </c>
      <c r="Q10" s="13">
        <v>77</v>
      </c>
      <c r="R10" s="13">
        <v>0.84</v>
      </c>
      <c r="S10" s="13"/>
    </row>
    <row r="11" ht="19" customHeight="1" spans="1:19">
      <c r="A11" s="14">
        <v>30</v>
      </c>
      <c r="B11" s="14">
        <v>2930</v>
      </c>
      <c r="C11" s="14">
        <v>1</v>
      </c>
      <c r="D11" s="14">
        <v>15800</v>
      </c>
      <c r="E11" s="14">
        <v>1280</v>
      </c>
      <c r="F11" s="14">
        <v>43</v>
      </c>
      <c r="G11" s="14">
        <v>97</v>
      </c>
      <c r="H11" s="14">
        <v>13.06</v>
      </c>
      <c r="I11" s="14">
        <v>15</v>
      </c>
      <c r="K11" s="14">
        <v>30</v>
      </c>
      <c r="L11" s="14">
        <v>2930</v>
      </c>
      <c r="M11" s="14">
        <v>1</v>
      </c>
      <c r="N11" s="14">
        <v>15000</v>
      </c>
      <c r="O11" s="14">
        <v>1200</v>
      </c>
      <c r="P11" s="14">
        <v>49</v>
      </c>
      <c r="Q11" s="14">
        <v>97</v>
      </c>
      <c r="R11" s="14">
        <v>10.2</v>
      </c>
      <c r="S11" s="14">
        <v>15</v>
      </c>
    </row>
    <row r="12" ht="19" customHeight="1" spans="1:19">
      <c r="A12" s="14"/>
      <c r="B12" s="14"/>
      <c r="C12" s="14">
        <v>2</v>
      </c>
      <c r="D12" s="14">
        <v>18800</v>
      </c>
      <c r="E12" s="14">
        <v>1170</v>
      </c>
      <c r="F12" s="14">
        <v>48</v>
      </c>
      <c r="G12" s="14">
        <v>97</v>
      </c>
      <c r="H12" s="14">
        <v>12.73</v>
      </c>
      <c r="I12" s="14"/>
      <c r="K12" s="14"/>
      <c r="L12" s="14"/>
      <c r="M12" s="14">
        <v>2</v>
      </c>
      <c r="N12" s="14">
        <v>18333</v>
      </c>
      <c r="O12" s="14">
        <v>1100</v>
      </c>
      <c r="P12" s="14">
        <v>53</v>
      </c>
      <c r="Q12" s="14">
        <v>97</v>
      </c>
      <c r="R12" s="14">
        <v>10.57</v>
      </c>
      <c r="S12" s="14"/>
    </row>
    <row r="13" ht="19" customHeight="1" spans="1:19">
      <c r="A13" s="14"/>
      <c r="B13" s="14"/>
      <c r="C13" s="14">
        <v>3</v>
      </c>
      <c r="D13" s="14">
        <v>21800</v>
      </c>
      <c r="E13" s="14">
        <v>1050</v>
      </c>
      <c r="F13" s="14">
        <v>49</v>
      </c>
      <c r="G13" s="14">
        <v>97</v>
      </c>
      <c r="H13" s="14">
        <v>12.98</v>
      </c>
      <c r="I13" s="14"/>
      <c r="K13" s="14"/>
      <c r="L13" s="14"/>
      <c r="M13" s="14">
        <v>3</v>
      </c>
      <c r="N13" s="14">
        <v>21667</v>
      </c>
      <c r="O13" s="14">
        <v>980</v>
      </c>
      <c r="P13" s="14">
        <v>56</v>
      </c>
      <c r="Q13" s="14">
        <v>96</v>
      </c>
      <c r="R13" s="14">
        <v>10.53</v>
      </c>
      <c r="S13" s="14"/>
    </row>
    <row r="14" ht="19" customHeight="1" spans="1:19">
      <c r="A14" s="14"/>
      <c r="B14" s="14"/>
      <c r="C14" s="14">
        <v>4</v>
      </c>
      <c r="D14" s="14">
        <v>24800</v>
      </c>
      <c r="E14" s="14">
        <v>730</v>
      </c>
      <c r="F14" s="14">
        <v>44</v>
      </c>
      <c r="G14" s="14">
        <v>94</v>
      </c>
      <c r="H14" s="14">
        <v>11.43</v>
      </c>
      <c r="I14" s="14"/>
      <c r="K14" s="14"/>
      <c r="L14" s="14"/>
      <c r="M14" s="14">
        <v>4</v>
      </c>
      <c r="N14" s="14">
        <v>25000</v>
      </c>
      <c r="O14" s="14">
        <v>810</v>
      </c>
      <c r="P14" s="14">
        <v>43</v>
      </c>
      <c r="Q14" s="14">
        <v>95</v>
      </c>
      <c r="R14" s="14">
        <v>13.08</v>
      </c>
      <c r="S14" s="14"/>
    </row>
    <row r="15" ht="19" customHeight="1" spans="1:19">
      <c r="A15" s="14"/>
      <c r="B15" s="14">
        <v>1400</v>
      </c>
      <c r="C15" s="14">
        <v>1</v>
      </c>
      <c r="D15" s="14">
        <v>7900</v>
      </c>
      <c r="E15" s="14">
        <v>320</v>
      </c>
      <c r="F15" s="14">
        <v>43</v>
      </c>
      <c r="G15" s="14">
        <v>81</v>
      </c>
      <c r="H15" s="14">
        <v>1.63</v>
      </c>
      <c r="I15" s="14">
        <v>2.2</v>
      </c>
      <c r="K15" s="14"/>
      <c r="L15" s="14">
        <v>1400</v>
      </c>
      <c r="M15" s="14">
        <v>1</v>
      </c>
      <c r="N15" s="14">
        <v>7500</v>
      </c>
      <c r="O15" s="14">
        <v>300</v>
      </c>
      <c r="P15" s="14">
        <v>49</v>
      </c>
      <c r="Q15" s="14">
        <v>81</v>
      </c>
      <c r="R15" s="14">
        <v>1.28</v>
      </c>
      <c r="S15" s="14">
        <v>2.2</v>
      </c>
    </row>
    <row r="16" ht="19" customHeight="1" spans="1:19">
      <c r="A16" s="14"/>
      <c r="B16" s="14"/>
      <c r="C16" s="14">
        <v>2</v>
      </c>
      <c r="D16" s="14">
        <v>9400</v>
      </c>
      <c r="E16" s="14">
        <v>293</v>
      </c>
      <c r="F16" s="14">
        <v>48</v>
      </c>
      <c r="G16" s="14">
        <v>80</v>
      </c>
      <c r="H16" s="14">
        <v>1.59</v>
      </c>
      <c r="I16" s="14"/>
      <c r="K16" s="14"/>
      <c r="L16" s="14"/>
      <c r="M16" s="14">
        <v>2</v>
      </c>
      <c r="N16" s="14">
        <v>9167</v>
      </c>
      <c r="O16" s="14">
        <v>275</v>
      </c>
      <c r="P16" s="14">
        <v>53</v>
      </c>
      <c r="Q16" s="14">
        <v>81</v>
      </c>
      <c r="R16" s="14">
        <v>1.32</v>
      </c>
      <c r="S16" s="14"/>
    </row>
    <row r="17" ht="19" customHeight="1" spans="1:19">
      <c r="A17" s="14"/>
      <c r="B17" s="14"/>
      <c r="C17" s="14">
        <v>3</v>
      </c>
      <c r="D17" s="14">
        <v>10900</v>
      </c>
      <c r="E17" s="14">
        <v>263</v>
      </c>
      <c r="F17" s="14">
        <v>49</v>
      </c>
      <c r="G17" s="14">
        <v>79</v>
      </c>
      <c r="H17" s="14">
        <v>1.63</v>
      </c>
      <c r="I17" s="14"/>
      <c r="K17" s="14"/>
      <c r="L17" s="14"/>
      <c r="M17" s="14">
        <v>3</v>
      </c>
      <c r="N17" s="14">
        <v>10834</v>
      </c>
      <c r="O17" s="14">
        <v>245</v>
      </c>
      <c r="P17" s="14">
        <v>56</v>
      </c>
      <c r="Q17" s="14">
        <v>79</v>
      </c>
      <c r="R17" s="14">
        <v>1.32</v>
      </c>
      <c r="S17" s="14"/>
    </row>
    <row r="18" ht="19" customHeight="1" spans="1:19">
      <c r="A18" s="14"/>
      <c r="B18" s="14"/>
      <c r="C18" s="14">
        <v>4</v>
      </c>
      <c r="D18" s="14">
        <v>12400</v>
      </c>
      <c r="E18" s="14">
        <v>183</v>
      </c>
      <c r="F18" s="14">
        <v>44</v>
      </c>
      <c r="G18" s="14">
        <v>78</v>
      </c>
      <c r="H18" s="14">
        <v>1.43</v>
      </c>
      <c r="I18" s="14"/>
      <c r="K18" s="14"/>
      <c r="L18" s="14"/>
      <c r="M18" s="14">
        <v>4</v>
      </c>
      <c r="N18" s="14">
        <v>12500</v>
      </c>
      <c r="O18" s="14">
        <v>203</v>
      </c>
      <c r="P18" s="14">
        <v>43</v>
      </c>
      <c r="Q18" s="14">
        <v>78</v>
      </c>
      <c r="R18" s="14">
        <v>1.64</v>
      </c>
      <c r="S18" s="14"/>
    </row>
    <row r="19" ht="19" customHeight="1" spans="1:19">
      <c r="A19" s="13">
        <v>35</v>
      </c>
      <c r="B19" s="13">
        <v>2930</v>
      </c>
      <c r="C19" s="13">
        <v>1</v>
      </c>
      <c r="D19" s="13">
        <v>20000</v>
      </c>
      <c r="E19" s="13">
        <v>1370</v>
      </c>
      <c r="F19" s="13">
        <v>45</v>
      </c>
      <c r="G19" s="13">
        <v>99</v>
      </c>
      <c r="H19" s="13">
        <v>16.91</v>
      </c>
      <c r="I19" s="13">
        <v>18.5</v>
      </c>
      <c r="K19" s="13">
        <v>32.5</v>
      </c>
      <c r="L19" s="13">
        <v>2930</v>
      </c>
      <c r="M19" s="13">
        <v>1</v>
      </c>
      <c r="N19" s="13">
        <v>16000</v>
      </c>
      <c r="O19" s="13">
        <v>1245</v>
      </c>
      <c r="P19" s="13">
        <v>48</v>
      </c>
      <c r="Q19" s="13">
        <v>98</v>
      </c>
      <c r="R19" s="13">
        <v>11.53</v>
      </c>
      <c r="S19" s="13">
        <v>15</v>
      </c>
    </row>
    <row r="20" ht="19" customHeight="1" spans="1:19">
      <c r="A20" s="13"/>
      <c r="B20" s="13"/>
      <c r="C20" s="13">
        <v>2</v>
      </c>
      <c r="D20" s="13">
        <v>23333</v>
      </c>
      <c r="E20" s="13">
        <v>1240</v>
      </c>
      <c r="F20" s="13">
        <v>49</v>
      </c>
      <c r="G20" s="13">
        <v>99</v>
      </c>
      <c r="H20" s="13">
        <v>16.4</v>
      </c>
      <c r="I20" s="13"/>
      <c r="K20" s="13"/>
      <c r="L20" s="13"/>
      <c r="M20" s="13">
        <v>2</v>
      </c>
      <c r="N20" s="13">
        <v>20167</v>
      </c>
      <c r="O20" s="13">
        <v>1150</v>
      </c>
      <c r="P20" s="13">
        <v>55</v>
      </c>
      <c r="Q20" s="13">
        <v>98</v>
      </c>
      <c r="R20" s="13">
        <v>11.71</v>
      </c>
      <c r="S20" s="13"/>
    </row>
    <row r="21" ht="19" customHeight="1" spans="1:19">
      <c r="A21" s="13"/>
      <c r="B21" s="13"/>
      <c r="C21" s="13">
        <v>3</v>
      </c>
      <c r="D21" s="13">
        <v>26667</v>
      </c>
      <c r="E21" s="13">
        <v>1030</v>
      </c>
      <c r="F21" s="13">
        <v>50</v>
      </c>
      <c r="G21" s="13">
        <v>98</v>
      </c>
      <c r="H21" s="13">
        <v>15.26</v>
      </c>
      <c r="I21" s="13"/>
      <c r="K21" s="13"/>
      <c r="L21" s="13"/>
      <c r="M21" s="13">
        <v>3</v>
      </c>
      <c r="N21" s="13">
        <v>24333</v>
      </c>
      <c r="O21" s="13">
        <v>980</v>
      </c>
      <c r="P21" s="13">
        <v>58</v>
      </c>
      <c r="Q21" s="13">
        <v>98</v>
      </c>
      <c r="R21" s="13">
        <v>11.42</v>
      </c>
      <c r="S21" s="13"/>
    </row>
    <row r="22" ht="19" customHeight="1" spans="1:19">
      <c r="A22" s="13"/>
      <c r="B22" s="13"/>
      <c r="C22" s="13">
        <v>4</v>
      </c>
      <c r="D22" s="13">
        <v>30000</v>
      </c>
      <c r="E22" s="13">
        <v>810</v>
      </c>
      <c r="F22" s="13">
        <v>46</v>
      </c>
      <c r="G22" s="13">
        <v>96</v>
      </c>
      <c r="H22" s="13">
        <v>14.67</v>
      </c>
      <c r="I22" s="13"/>
      <c r="K22" s="13"/>
      <c r="L22" s="13"/>
      <c r="M22" s="13">
        <v>4</v>
      </c>
      <c r="N22" s="13">
        <v>28500</v>
      </c>
      <c r="O22" s="13">
        <v>770</v>
      </c>
      <c r="P22" s="13">
        <v>56</v>
      </c>
      <c r="Q22" s="13">
        <v>97</v>
      </c>
      <c r="R22" s="13">
        <v>10.89</v>
      </c>
      <c r="S22" s="13"/>
    </row>
    <row r="23" ht="19" customHeight="1" spans="1:19">
      <c r="A23" s="13"/>
      <c r="B23" s="13">
        <v>1400</v>
      </c>
      <c r="C23" s="13">
        <v>1</v>
      </c>
      <c r="D23" s="13">
        <v>10000</v>
      </c>
      <c r="E23" s="13">
        <v>343</v>
      </c>
      <c r="F23" s="13">
        <v>45</v>
      </c>
      <c r="G23" s="13">
        <v>82</v>
      </c>
      <c r="H23" s="13">
        <v>2.12</v>
      </c>
      <c r="I23" s="13">
        <v>3</v>
      </c>
      <c r="K23" s="13"/>
      <c r="L23" s="13">
        <v>1400</v>
      </c>
      <c r="M23" s="13">
        <v>1</v>
      </c>
      <c r="N23" s="13">
        <v>8000</v>
      </c>
      <c r="O23" s="13">
        <v>311</v>
      </c>
      <c r="P23" s="13">
        <v>48</v>
      </c>
      <c r="Q23" s="13">
        <v>82</v>
      </c>
      <c r="R23" s="13">
        <v>1.44</v>
      </c>
      <c r="S23" s="13">
        <v>2.2</v>
      </c>
    </row>
    <row r="24" ht="19" customHeight="1" spans="1:19">
      <c r="A24" s="13"/>
      <c r="B24" s="13"/>
      <c r="C24" s="13">
        <v>2</v>
      </c>
      <c r="D24" s="13">
        <v>11667</v>
      </c>
      <c r="E24" s="13">
        <v>310</v>
      </c>
      <c r="F24" s="13">
        <v>49</v>
      </c>
      <c r="G24" s="13">
        <v>82</v>
      </c>
      <c r="H24" s="13">
        <v>2.05</v>
      </c>
      <c r="I24" s="13"/>
      <c r="K24" s="13"/>
      <c r="L24" s="13"/>
      <c r="M24" s="13">
        <v>2</v>
      </c>
      <c r="N24" s="13">
        <v>10084</v>
      </c>
      <c r="O24" s="13">
        <v>288</v>
      </c>
      <c r="P24" s="13">
        <v>55</v>
      </c>
      <c r="Q24" s="13">
        <v>82</v>
      </c>
      <c r="R24" s="13">
        <v>1.47</v>
      </c>
      <c r="S24" s="13"/>
    </row>
    <row r="25" ht="19" customHeight="1" spans="1:19">
      <c r="A25" s="13"/>
      <c r="B25" s="13"/>
      <c r="C25" s="13">
        <v>3</v>
      </c>
      <c r="D25" s="13">
        <v>13334</v>
      </c>
      <c r="E25" s="13">
        <v>258</v>
      </c>
      <c r="F25" s="13">
        <v>50</v>
      </c>
      <c r="G25" s="13">
        <v>81</v>
      </c>
      <c r="H25" s="13">
        <v>1.91</v>
      </c>
      <c r="I25" s="13"/>
      <c r="K25" s="13"/>
      <c r="L25" s="13"/>
      <c r="M25" s="13">
        <v>3</v>
      </c>
      <c r="N25" s="13">
        <v>12167</v>
      </c>
      <c r="O25" s="13">
        <v>245</v>
      </c>
      <c r="P25" s="13">
        <v>58</v>
      </c>
      <c r="Q25" s="13">
        <v>81</v>
      </c>
      <c r="R25" s="13">
        <v>1.43</v>
      </c>
      <c r="S25" s="13"/>
    </row>
    <row r="26" ht="19" customHeight="1" spans="1:19">
      <c r="A26" s="13"/>
      <c r="B26" s="13"/>
      <c r="C26" s="13">
        <v>4</v>
      </c>
      <c r="D26" s="13">
        <v>15000</v>
      </c>
      <c r="E26" s="13">
        <v>203</v>
      </c>
      <c r="F26" s="13">
        <v>46</v>
      </c>
      <c r="G26" s="13">
        <v>80</v>
      </c>
      <c r="H26" s="13">
        <v>1.84</v>
      </c>
      <c r="I26" s="13"/>
      <c r="K26" s="13"/>
      <c r="L26" s="13"/>
      <c r="M26" s="13">
        <v>4</v>
      </c>
      <c r="N26" s="13">
        <v>14250</v>
      </c>
      <c r="O26" s="13">
        <v>193</v>
      </c>
      <c r="P26" s="13">
        <v>56</v>
      </c>
      <c r="Q26" s="13">
        <v>79</v>
      </c>
      <c r="R26" s="13">
        <v>1.36</v>
      </c>
      <c r="S26" s="13"/>
    </row>
    <row r="27" ht="19" customHeight="1" spans="1:9">
      <c r="A27" s="14">
        <v>37.5</v>
      </c>
      <c r="B27" s="14">
        <v>2930</v>
      </c>
      <c r="C27" s="14">
        <v>1</v>
      </c>
      <c r="D27" s="14">
        <v>21000</v>
      </c>
      <c r="E27" s="14">
        <v>1400</v>
      </c>
      <c r="F27" s="14">
        <v>45</v>
      </c>
      <c r="G27" s="14">
        <v>99</v>
      </c>
      <c r="H27" s="14">
        <v>18.15</v>
      </c>
      <c r="I27" s="14">
        <v>22</v>
      </c>
    </row>
    <row r="28" ht="19" customHeight="1" spans="1:9">
      <c r="A28" s="14"/>
      <c r="B28" s="14"/>
      <c r="C28" s="14">
        <v>2</v>
      </c>
      <c r="D28" s="14">
        <v>25200</v>
      </c>
      <c r="E28" s="14">
        <v>1300</v>
      </c>
      <c r="F28" s="14">
        <v>49</v>
      </c>
      <c r="G28" s="14">
        <v>99</v>
      </c>
      <c r="H28" s="14">
        <v>18.57</v>
      </c>
      <c r="I28" s="14"/>
    </row>
    <row r="29" ht="19" customHeight="1" spans="1:9">
      <c r="A29" s="14"/>
      <c r="B29" s="14"/>
      <c r="C29" s="14">
        <v>3</v>
      </c>
      <c r="D29" s="14">
        <v>29400</v>
      </c>
      <c r="E29" s="14">
        <v>1050</v>
      </c>
      <c r="F29" s="14">
        <v>50</v>
      </c>
      <c r="G29" s="14">
        <v>98</v>
      </c>
      <c r="H29" s="14">
        <v>17.15</v>
      </c>
      <c r="I29" s="14"/>
    </row>
    <row r="30" ht="19" customHeight="1" spans="1:9">
      <c r="A30" s="14"/>
      <c r="B30" s="14"/>
      <c r="C30" s="14">
        <v>4</v>
      </c>
      <c r="D30" s="14">
        <v>33600</v>
      </c>
      <c r="E30" s="14">
        <v>820</v>
      </c>
      <c r="F30" s="14">
        <v>47</v>
      </c>
      <c r="G30" s="14">
        <v>97</v>
      </c>
      <c r="H30" s="14">
        <v>16.28</v>
      </c>
      <c r="I30" s="14"/>
    </row>
    <row r="31" ht="19" customHeight="1" spans="1:9">
      <c r="A31" s="14"/>
      <c r="B31" s="14">
        <v>1400</v>
      </c>
      <c r="C31" s="14">
        <v>1</v>
      </c>
      <c r="D31" s="14">
        <v>10500</v>
      </c>
      <c r="E31" s="14">
        <v>350</v>
      </c>
      <c r="F31" s="14">
        <v>45</v>
      </c>
      <c r="G31" s="14">
        <v>83</v>
      </c>
      <c r="H31" s="14">
        <v>2.27</v>
      </c>
      <c r="I31" s="14">
        <v>3</v>
      </c>
    </row>
    <row r="32" ht="19" customHeight="1" spans="1:9">
      <c r="A32" s="14"/>
      <c r="B32" s="14"/>
      <c r="C32" s="14">
        <v>2</v>
      </c>
      <c r="D32" s="14">
        <v>12600</v>
      </c>
      <c r="E32" s="14">
        <v>325</v>
      </c>
      <c r="F32" s="14">
        <v>49</v>
      </c>
      <c r="G32" s="14">
        <v>83</v>
      </c>
      <c r="H32" s="14">
        <v>2.32</v>
      </c>
      <c r="I32" s="14"/>
    </row>
    <row r="33" ht="19" customHeight="1" spans="1:9">
      <c r="A33" s="14"/>
      <c r="B33" s="14"/>
      <c r="C33" s="14">
        <v>3</v>
      </c>
      <c r="D33" s="14">
        <v>14700</v>
      </c>
      <c r="E33" s="14">
        <v>263</v>
      </c>
      <c r="F33" s="14">
        <v>50</v>
      </c>
      <c r="G33" s="14">
        <v>83</v>
      </c>
      <c r="H33" s="14">
        <v>2.15</v>
      </c>
      <c r="I33" s="14"/>
    </row>
    <row r="34" ht="19" customHeight="1" spans="1:9">
      <c r="A34" s="14"/>
      <c r="B34" s="14"/>
      <c r="C34" s="14">
        <v>4</v>
      </c>
      <c r="D34" s="14">
        <v>16800</v>
      </c>
      <c r="E34" s="14">
        <v>205</v>
      </c>
      <c r="F34" s="14">
        <v>47</v>
      </c>
      <c r="G34" s="14">
        <v>83</v>
      </c>
      <c r="H34" s="14">
        <v>2.04</v>
      </c>
      <c r="I34" s="14"/>
    </row>
    <row r="35" ht="19" customHeight="1"/>
    <row r="36" ht="19" customHeight="1"/>
    <row r="37" ht="19" customHeight="1"/>
    <row r="38" ht="19" customHeight="1"/>
    <row r="39" ht="19" customHeight="1"/>
    <row r="40" ht="19" customHeight="1"/>
    <row r="41" ht="19" customHeight="1"/>
    <row r="42" ht="19" customHeight="1"/>
  </sheetData>
  <mergeCells count="37">
    <mergeCell ref="A1:I1"/>
    <mergeCell ref="K1:S1"/>
    <mergeCell ref="A3:A10"/>
    <mergeCell ref="A11:A18"/>
    <mergeCell ref="A19:A26"/>
    <mergeCell ref="A27:A34"/>
    <mergeCell ref="B3:B6"/>
    <mergeCell ref="B7:B10"/>
    <mergeCell ref="B11:B14"/>
    <mergeCell ref="B15:B18"/>
    <mergeCell ref="B19:B22"/>
    <mergeCell ref="B23:B26"/>
    <mergeCell ref="B27:B30"/>
    <mergeCell ref="B31:B34"/>
    <mergeCell ref="I3:I6"/>
    <mergeCell ref="I7:I10"/>
    <mergeCell ref="I11:I14"/>
    <mergeCell ref="I15:I18"/>
    <mergeCell ref="I19:I22"/>
    <mergeCell ref="I23:I26"/>
    <mergeCell ref="I27:I30"/>
    <mergeCell ref="I31:I34"/>
    <mergeCell ref="K3:K10"/>
    <mergeCell ref="K11:K18"/>
    <mergeCell ref="K19:K26"/>
    <mergeCell ref="L3:L6"/>
    <mergeCell ref="L7:L10"/>
    <mergeCell ref="L11:L14"/>
    <mergeCell ref="L15:L18"/>
    <mergeCell ref="L19:L22"/>
    <mergeCell ref="L23:L26"/>
    <mergeCell ref="S3:S6"/>
    <mergeCell ref="S7:S10"/>
    <mergeCell ref="S11:S14"/>
    <mergeCell ref="S15:S18"/>
    <mergeCell ref="S19:S22"/>
    <mergeCell ref="S23:S26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2"/>
  <sheetViews>
    <sheetView zoomScale="85" zoomScaleNormal="85" workbookViewId="0">
      <selection activeCell="K1" sqref="K$1:S$1048576"/>
    </sheetView>
  </sheetViews>
  <sheetFormatPr defaultColWidth="9" defaultRowHeight="16.5"/>
  <cols>
    <col min="1" max="2" width="9" style="8"/>
    <col min="3" max="3" width="6.75" style="8" customWidth="1"/>
    <col min="4" max="4" width="12.625" style="8"/>
    <col min="5" max="5" width="9" style="8"/>
    <col min="6" max="6" width="9.55833333333333" style="8" customWidth="1"/>
    <col min="7" max="9" width="9" style="8"/>
    <col min="10" max="10" width="7.5" style="8" customWidth="1"/>
    <col min="11" max="12" width="9" style="8"/>
    <col min="13" max="13" width="6.75" style="8" customWidth="1"/>
    <col min="14" max="14" width="12.625" style="8"/>
    <col min="15" max="15" width="9" style="8"/>
    <col min="16" max="16" width="9.55833333333333" style="8" customWidth="1"/>
    <col min="17" max="16384" width="9" style="8"/>
  </cols>
  <sheetData>
    <row r="1" ht="30" customHeight="1" spans="1:19">
      <c r="A1" s="9" t="s">
        <v>171</v>
      </c>
      <c r="B1" s="10"/>
      <c r="C1" s="10"/>
      <c r="D1" s="10"/>
      <c r="E1" s="10"/>
      <c r="F1" s="10"/>
      <c r="G1" s="10"/>
      <c r="H1" s="10"/>
      <c r="I1" s="15"/>
      <c r="K1" s="9" t="s">
        <v>172</v>
      </c>
      <c r="L1" s="10"/>
      <c r="M1" s="10"/>
      <c r="N1" s="10"/>
      <c r="O1" s="10"/>
      <c r="P1" s="10"/>
      <c r="Q1" s="10"/>
      <c r="R1" s="10"/>
      <c r="S1" s="15"/>
    </row>
    <row r="2" ht="50" customHeight="1" spans="1:19">
      <c r="A2" s="11" t="s">
        <v>144</v>
      </c>
      <c r="B2" s="11" t="s">
        <v>145</v>
      </c>
      <c r="C2" s="11" t="s">
        <v>146</v>
      </c>
      <c r="D2" s="11" t="s">
        <v>147</v>
      </c>
      <c r="E2" s="11" t="s">
        <v>148</v>
      </c>
      <c r="F2" s="11" t="s">
        <v>149</v>
      </c>
      <c r="G2" s="11" t="s">
        <v>150</v>
      </c>
      <c r="H2" s="11" t="s">
        <v>151</v>
      </c>
      <c r="I2" s="11" t="s">
        <v>152</v>
      </c>
      <c r="K2" s="11" t="s">
        <v>144</v>
      </c>
      <c r="L2" s="11" t="s">
        <v>145</v>
      </c>
      <c r="M2" s="11" t="s">
        <v>146</v>
      </c>
      <c r="N2" s="11" t="s">
        <v>147</v>
      </c>
      <c r="O2" s="11" t="s">
        <v>148</v>
      </c>
      <c r="P2" s="11" t="s">
        <v>149</v>
      </c>
      <c r="Q2" s="11" t="s">
        <v>150</v>
      </c>
      <c r="R2" s="11" t="s">
        <v>151</v>
      </c>
      <c r="S2" s="11" t="s">
        <v>152</v>
      </c>
    </row>
    <row r="3" ht="19" customHeight="1" spans="1:19">
      <c r="A3" s="12">
        <v>25</v>
      </c>
      <c r="B3" s="12">
        <v>1440</v>
      </c>
      <c r="C3" s="12">
        <v>1</v>
      </c>
      <c r="D3" s="12">
        <v>7000</v>
      </c>
      <c r="E3" s="12">
        <v>300</v>
      </c>
      <c r="F3" s="12">
        <v>50</v>
      </c>
      <c r="G3" s="12">
        <v>79</v>
      </c>
      <c r="H3" s="12">
        <v>1.17</v>
      </c>
      <c r="I3" s="12">
        <v>1.5</v>
      </c>
      <c r="K3" s="12">
        <v>25</v>
      </c>
      <c r="L3" s="12">
        <v>1440</v>
      </c>
      <c r="M3" s="12">
        <v>1</v>
      </c>
      <c r="N3" s="12">
        <v>8000</v>
      </c>
      <c r="O3" s="12">
        <v>340</v>
      </c>
      <c r="P3" s="12">
        <v>53</v>
      </c>
      <c r="Q3" s="12">
        <v>81</v>
      </c>
      <c r="R3" s="12">
        <v>1.43</v>
      </c>
      <c r="S3" s="12">
        <v>2.2</v>
      </c>
    </row>
    <row r="4" ht="19" customHeight="1" spans="1:19">
      <c r="A4" s="13"/>
      <c r="B4" s="13"/>
      <c r="C4" s="13">
        <v>2</v>
      </c>
      <c r="D4" s="13">
        <v>9567</v>
      </c>
      <c r="E4" s="13">
        <v>250</v>
      </c>
      <c r="F4" s="13">
        <v>55</v>
      </c>
      <c r="G4" s="13">
        <v>79</v>
      </c>
      <c r="H4" s="13">
        <v>1.21</v>
      </c>
      <c r="I4" s="13"/>
      <c r="K4" s="13"/>
      <c r="L4" s="13"/>
      <c r="M4" s="13">
        <v>2</v>
      </c>
      <c r="N4" s="13">
        <v>10333</v>
      </c>
      <c r="O4" s="13">
        <v>290</v>
      </c>
      <c r="P4" s="13">
        <v>51</v>
      </c>
      <c r="Q4" s="13">
        <v>81</v>
      </c>
      <c r="R4" s="13">
        <v>1.63</v>
      </c>
      <c r="S4" s="13"/>
    </row>
    <row r="5" ht="19" customHeight="1" spans="1:19">
      <c r="A5" s="13"/>
      <c r="B5" s="13"/>
      <c r="C5" s="13">
        <v>3</v>
      </c>
      <c r="D5" s="13">
        <v>12133</v>
      </c>
      <c r="E5" s="13">
        <v>200</v>
      </c>
      <c r="F5" s="13">
        <v>58</v>
      </c>
      <c r="G5" s="13">
        <v>77</v>
      </c>
      <c r="H5" s="13">
        <v>1.16</v>
      </c>
      <c r="I5" s="13"/>
      <c r="K5" s="13"/>
      <c r="L5" s="13"/>
      <c r="M5" s="13">
        <v>3</v>
      </c>
      <c r="N5" s="13">
        <v>12667</v>
      </c>
      <c r="O5" s="13">
        <v>240</v>
      </c>
      <c r="P5" s="13">
        <v>54</v>
      </c>
      <c r="Q5" s="13">
        <v>79</v>
      </c>
      <c r="R5" s="13">
        <v>1.56</v>
      </c>
      <c r="S5" s="13"/>
    </row>
    <row r="6" ht="19" customHeight="1" spans="1:19">
      <c r="A6" s="13"/>
      <c r="B6" s="13"/>
      <c r="C6" s="13">
        <v>4</v>
      </c>
      <c r="D6" s="13">
        <v>14700</v>
      </c>
      <c r="E6" s="13">
        <v>150</v>
      </c>
      <c r="F6" s="13">
        <v>56</v>
      </c>
      <c r="G6" s="13">
        <v>76</v>
      </c>
      <c r="H6" s="13">
        <v>1.09</v>
      </c>
      <c r="I6" s="13"/>
      <c r="K6" s="13"/>
      <c r="L6" s="13"/>
      <c r="M6" s="13">
        <v>4</v>
      </c>
      <c r="N6" s="13">
        <v>15000</v>
      </c>
      <c r="O6" s="13">
        <v>140</v>
      </c>
      <c r="P6" s="13">
        <v>48</v>
      </c>
      <c r="Q6" s="13">
        <v>75</v>
      </c>
      <c r="R6" s="13">
        <v>1.22</v>
      </c>
      <c r="S6" s="13"/>
    </row>
    <row r="7" ht="19" customHeight="1" spans="1:19">
      <c r="A7" s="13"/>
      <c r="B7" s="13">
        <v>960</v>
      </c>
      <c r="C7" s="13">
        <v>1</v>
      </c>
      <c r="D7" s="13">
        <v>4667</v>
      </c>
      <c r="E7" s="13">
        <v>133</v>
      </c>
      <c r="F7" s="13">
        <v>50</v>
      </c>
      <c r="G7" s="13">
        <v>71</v>
      </c>
      <c r="H7" s="13">
        <v>0.34</v>
      </c>
      <c r="I7" s="13">
        <v>0.55</v>
      </c>
      <c r="K7" s="13"/>
      <c r="L7" s="13">
        <v>960</v>
      </c>
      <c r="M7" s="13">
        <v>1</v>
      </c>
      <c r="N7" s="13">
        <v>5333</v>
      </c>
      <c r="O7" s="13">
        <v>151</v>
      </c>
      <c r="P7" s="13">
        <v>53</v>
      </c>
      <c r="Q7" s="13">
        <v>73</v>
      </c>
      <c r="R7" s="13">
        <v>0.42</v>
      </c>
      <c r="S7" s="13">
        <v>0.75</v>
      </c>
    </row>
    <row r="8" ht="19" customHeight="1" spans="1:19">
      <c r="A8" s="13"/>
      <c r="B8" s="13"/>
      <c r="C8" s="13">
        <v>2</v>
      </c>
      <c r="D8" s="13">
        <v>6378</v>
      </c>
      <c r="E8" s="13">
        <v>111</v>
      </c>
      <c r="F8" s="13">
        <v>55</v>
      </c>
      <c r="G8" s="13">
        <v>71</v>
      </c>
      <c r="H8" s="13">
        <v>0.36</v>
      </c>
      <c r="I8" s="13"/>
      <c r="K8" s="13"/>
      <c r="L8" s="13"/>
      <c r="M8" s="13">
        <v>2</v>
      </c>
      <c r="N8" s="13">
        <v>6889</v>
      </c>
      <c r="O8" s="13">
        <v>129</v>
      </c>
      <c r="P8" s="13">
        <v>51</v>
      </c>
      <c r="Q8" s="13">
        <v>72</v>
      </c>
      <c r="R8" s="13">
        <v>0.48</v>
      </c>
      <c r="S8" s="13"/>
    </row>
    <row r="9" ht="19" customHeight="1" spans="1:19">
      <c r="A9" s="13"/>
      <c r="B9" s="13"/>
      <c r="C9" s="13">
        <v>3</v>
      </c>
      <c r="D9" s="13">
        <v>8089</v>
      </c>
      <c r="E9" s="13">
        <v>89</v>
      </c>
      <c r="F9" s="13">
        <v>58</v>
      </c>
      <c r="G9" s="13">
        <v>70</v>
      </c>
      <c r="H9" s="13">
        <v>0.34</v>
      </c>
      <c r="I9" s="13"/>
      <c r="K9" s="13"/>
      <c r="L9" s="13"/>
      <c r="M9" s="13">
        <v>3</v>
      </c>
      <c r="N9" s="13">
        <v>8445</v>
      </c>
      <c r="O9" s="13">
        <v>107</v>
      </c>
      <c r="P9" s="13">
        <v>54</v>
      </c>
      <c r="Q9" s="13">
        <v>71</v>
      </c>
      <c r="R9" s="13">
        <v>0.46</v>
      </c>
      <c r="S9" s="13"/>
    </row>
    <row r="10" ht="19" customHeight="1" spans="1:19">
      <c r="A10" s="13"/>
      <c r="B10" s="13"/>
      <c r="C10" s="13">
        <v>4</v>
      </c>
      <c r="D10" s="13">
        <v>9800</v>
      </c>
      <c r="E10" s="13">
        <v>67</v>
      </c>
      <c r="F10" s="13">
        <v>56</v>
      </c>
      <c r="G10" s="13">
        <v>69</v>
      </c>
      <c r="H10" s="13">
        <v>0.33</v>
      </c>
      <c r="I10" s="13"/>
      <c r="K10" s="13"/>
      <c r="L10" s="13"/>
      <c r="M10" s="13">
        <v>4</v>
      </c>
      <c r="N10" s="13">
        <v>10000</v>
      </c>
      <c r="O10" s="13">
        <v>62</v>
      </c>
      <c r="P10" s="13">
        <v>48</v>
      </c>
      <c r="Q10" s="13">
        <v>70</v>
      </c>
      <c r="R10" s="13">
        <v>0.36</v>
      </c>
      <c r="S10" s="13"/>
    </row>
    <row r="11" ht="19" customHeight="1" spans="1:19">
      <c r="A11" s="14">
        <v>30</v>
      </c>
      <c r="B11" s="14">
        <v>1440</v>
      </c>
      <c r="C11" s="14">
        <v>1</v>
      </c>
      <c r="D11" s="14">
        <v>10000</v>
      </c>
      <c r="E11" s="14">
        <v>305</v>
      </c>
      <c r="F11" s="14">
        <v>50</v>
      </c>
      <c r="G11" s="14">
        <v>81</v>
      </c>
      <c r="H11" s="14">
        <v>1.69</v>
      </c>
      <c r="I11" s="14">
        <v>2.2</v>
      </c>
      <c r="K11" s="14">
        <v>30</v>
      </c>
      <c r="L11" s="14">
        <v>1440</v>
      </c>
      <c r="M11" s="14">
        <v>1</v>
      </c>
      <c r="N11" s="14">
        <v>10500</v>
      </c>
      <c r="O11" s="14">
        <v>370</v>
      </c>
      <c r="P11" s="14">
        <v>53</v>
      </c>
      <c r="Q11" s="14">
        <v>83</v>
      </c>
      <c r="R11" s="14">
        <v>2.04</v>
      </c>
      <c r="S11" s="14">
        <v>3</v>
      </c>
    </row>
    <row r="12" ht="19" customHeight="1" spans="1:19">
      <c r="A12" s="14"/>
      <c r="B12" s="14"/>
      <c r="C12" s="14">
        <v>2</v>
      </c>
      <c r="D12" s="14">
        <v>12667</v>
      </c>
      <c r="E12" s="14">
        <v>280</v>
      </c>
      <c r="F12" s="14">
        <v>58</v>
      </c>
      <c r="G12" s="14">
        <v>81</v>
      </c>
      <c r="H12" s="14">
        <v>1.7</v>
      </c>
      <c r="I12" s="14"/>
      <c r="K12" s="14"/>
      <c r="L12" s="14"/>
      <c r="M12" s="14">
        <v>2</v>
      </c>
      <c r="N12" s="14">
        <v>13000</v>
      </c>
      <c r="O12" s="14">
        <v>300</v>
      </c>
      <c r="P12" s="14">
        <v>58</v>
      </c>
      <c r="Q12" s="14">
        <v>82</v>
      </c>
      <c r="R12" s="14">
        <v>1.87</v>
      </c>
      <c r="S12" s="14"/>
    </row>
    <row r="13" ht="19" customHeight="1" spans="1:19">
      <c r="A13" s="14"/>
      <c r="B13" s="14"/>
      <c r="C13" s="14">
        <v>3</v>
      </c>
      <c r="D13" s="14">
        <v>15333</v>
      </c>
      <c r="E13" s="14">
        <v>248</v>
      </c>
      <c r="F13" s="14">
        <v>63</v>
      </c>
      <c r="G13" s="14">
        <v>80</v>
      </c>
      <c r="H13" s="14">
        <v>1.68</v>
      </c>
      <c r="I13" s="14"/>
      <c r="K13" s="14"/>
      <c r="L13" s="14"/>
      <c r="M13" s="14">
        <v>3</v>
      </c>
      <c r="N13" s="14">
        <v>15500</v>
      </c>
      <c r="O13" s="14">
        <v>270</v>
      </c>
      <c r="P13" s="14">
        <v>62</v>
      </c>
      <c r="Q13" s="14">
        <v>81</v>
      </c>
      <c r="R13" s="14">
        <v>1.88</v>
      </c>
      <c r="S13" s="14"/>
    </row>
    <row r="14" ht="19" customHeight="1" spans="1:19">
      <c r="A14" s="14"/>
      <c r="B14" s="14"/>
      <c r="C14" s="14">
        <v>4</v>
      </c>
      <c r="D14" s="14">
        <v>18000</v>
      </c>
      <c r="E14" s="14">
        <v>185</v>
      </c>
      <c r="F14" s="14">
        <v>61</v>
      </c>
      <c r="G14" s="14">
        <v>79</v>
      </c>
      <c r="H14" s="14">
        <v>1.52</v>
      </c>
      <c r="I14" s="14"/>
      <c r="K14" s="14"/>
      <c r="L14" s="14"/>
      <c r="M14" s="14">
        <v>4</v>
      </c>
      <c r="N14" s="14">
        <v>18000</v>
      </c>
      <c r="O14" s="14">
        <v>200</v>
      </c>
      <c r="P14" s="14">
        <v>58</v>
      </c>
      <c r="Q14" s="14">
        <v>79</v>
      </c>
      <c r="R14" s="14">
        <v>1.72</v>
      </c>
      <c r="S14" s="14"/>
    </row>
    <row r="15" ht="19" customHeight="1" spans="1:19">
      <c r="A15" s="14"/>
      <c r="B15" s="14">
        <v>960</v>
      </c>
      <c r="C15" s="14">
        <v>1</v>
      </c>
      <c r="D15" s="14">
        <v>6667</v>
      </c>
      <c r="E15" s="14">
        <v>136</v>
      </c>
      <c r="F15" s="14">
        <v>50</v>
      </c>
      <c r="G15" s="14">
        <v>72</v>
      </c>
      <c r="H15" s="14">
        <v>0.5</v>
      </c>
      <c r="I15" s="14">
        <v>0.75</v>
      </c>
      <c r="K15" s="14"/>
      <c r="L15" s="14">
        <v>960</v>
      </c>
      <c r="M15" s="14">
        <v>1</v>
      </c>
      <c r="N15" s="14">
        <v>7000</v>
      </c>
      <c r="O15" s="14">
        <v>164</v>
      </c>
      <c r="P15" s="14">
        <v>53</v>
      </c>
      <c r="Q15" s="14">
        <v>74</v>
      </c>
      <c r="R15" s="14">
        <v>0.6</v>
      </c>
      <c r="S15" s="14">
        <v>1.1</v>
      </c>
    </row>
    <row r="16" ht="19" customHeight="1" spans="1:19">
      <c r="A16" s="14"/>
      <c r="B16" s="14"/>
      <c r="C16" s="14">
        <v>2</v>
      </c>
      <c r="D16" s="14">
        <v>8445</v>
      </c>
      <c r="E16" s="14">
        <v>124</v>
      </c>
      <c r="F16" s="14">
        <v>58</v>
      </c>
      <c r="G16" s="14">
        <v>72</v>
      </c>
      <c r="H16" s="14">
        <v>0.5</v>
      </c>
      <c r="I16" s="14"/>
      <c r="K16" s="14"/>
      <c r="L16" s="14"/>
      <c r="M16" s="14">
        <v>2</v>
      </c>
      <c r="N16" s="14">
        <v>8667</v>
      </c>
      <c r="O16" s="14">
        <v>133</v>
      </c>
      <c r="P16" s="14">
        <v>58</v>
      </c>
      <c r="Q16" s="14">
        <v>74</v>
      </c>
      <c r="R16" s="14">
        <v>0.55</v>
      </c>
      <c r="S16" s="14"/>
    </row>
    <row r="17" ht="19" customHeight="1" spans="1:19">
      <c r="A17" s="14"/>
      <c r="B17" s="14"/>
      <c r="C17" s="14">
        <v>3</v>
      </c>
      <c r="D17" s="14">
        <v>10222</v>
      </c>
      <c r="E17" s="14">
        <v>110</v>
      </c>
      <c r="F17" s="14">
        <v>63</v>
      </c>
      <c r="G17" s="14">
        <v>71</v>
      </c>
      <c r="H17" s="14">
        <v>0.5</v>
      </c>
      <c r="I17" s="14"/>
      <c r="K17" s="14"/>
      <c r="L17" s="14"/>
      <c r="M17" s="14">
        <v>3</v>
      </c>
      <c r="N17" s="14">
        <v>10333</v>
      </c>
      <c r="O17" s="14">
        <v>120</v>
      </c>
      <c r="P17" s="14">
        <v>62</v>
      </c>
      <c r="Q17" s="14">
        <v>72</v>
      </c>
      <c r="R17" s="14">
        <v>0.56</v>
      </c>
      <c r="S17" s="14"/>
    </row>
    <row r="18" ht="19" customHeight="1" spans="1:19">
      <c r="A18" s="14"/>
      <c r="B18" s="14"/>
      <c r="C18" s="14">
        <v>4</v>
      </c>
      <c r="D18" s="14">
        <v>12000</v>
      </c>
      <c r="E18" s="14">
        <v>82</v>
      </c>
      <c r="F18" s="14">
        <v>61</v>
      </c>
      <c r="G18" s="14">
        <v>71</v>
      </c>
      <c r="H18" s="14">
        <v>0.45</v>
      </c>
      <c r="I18" s="14"/>
      <c r="K18" s="14"/>
      <c r="L18" s="14"/>
      <c r="M18" s="14">
        <v>4</v>
      </c>
      <c r="N18" s="14">
        <v>12000</v>
      </c>
      <c r="O18" s="14">
        <v>89</v>
      </c>
      <c r="P18" s="14">
        <v>58</v>
      </c>
      <c r="Q18" s="14">
        <v>71</v>
      </c>
      <c r="R18" s="14">
        <v>0.51</v>
      </c>
      <c r="S18" s="14"/>
    </row>
    <row r="19" ht="19" customHeight="1" spans="1:19">
      <c r="A19" s="13">
        <v>35</v>
      </c>
      <c r="B19" s="13">
        <v>1440</v>
      </c>
      <c r="C19" s="13">
        <v>1</v>
      </c>
      <c r="D19" s="13">
        <v>12000</v>
      </c>
      <c r="E19" s="13">
        <v>330</v>
      </c>
      <c r="F19" s="13">
        <v>53</v>
      </c>
      <c r="G19" s="13">
        <v>82</v>
      </c>
      <c r="H19" s="13">
        <v>2.08</v>
      </c>
      <c r="I19" s="13">
        <v>3</v>
      </c>
      <c r="K19" s="13">
        <v>35</v>
      </c>
      <c r="L19" s="13">
        <v>1440</v>
      </c>
      <c r="M19" s="13">
        <v>1</v>
      </c>
      <c r="N19" s="13">
        <v>13000</v>
      </c>
      <c r="O19" s="13">
        <v>395</v>
      </c>
      <c r="P19" s="13">
        <v>52</v>
      </c>
      <c r="Q19" s="13">
        <v>84</v>
      </c>
      <c r="R19" s="13">
        <v>2.74</v>
      </c>
      <c r="S19" s="13">
        <v>4</v>
      </c>
    </row>
    <row r="20" ht="19" customHeight="1" spans="1:19">
      <c r="A20" s="13"/>
      <c r="B20" s="13"/>
      <c r="C20" s="13">
        <v>2</v>
      </c>
      <c r="D20" s="13">
        <v>15167</v>
      </c>
      <c r="E20" s="13">
        <v>304</v>
      </c>
      <c r="F20" s="13">
        <v>59</v>
      </c>
      <c r="G20" s="13">
        <v>82</v>
      </c>
      <c r="H20" s="13">
        <v>2.17</v>
      </c>
      <c r="I20" s="13"/>
      <c r="K20" s="13"/>
      <c r="L20" s="13"/>
      <c r="M20" s="13">
        <v>2</v>
      </c>
      <c r="N20" s="13">
        <v>16067</v>
      </c>
      <c r="O20" s="13">
        <v>350</v>
      </c>
      <c r="P20" s="13">
        <v>58</v>
      </c>
      <c r="Q20" s="13">
        <v>84</v>
      </c>
      <c r="R20" s="13">
        <v>2.69</v>
      </c>
      <c r="S20" s="13"/>
    </row>
    <row r="21" ht="19" customHeight="1" spans="1:19">
      <c r="A21" s="13"/>
      <c r="B21" s="13"/>
      <c r="C21" s="13">
        <v>3</v>
      </c>
      <c r="D21" s="13">
        <v>18333</v>
      </c>
      <c r="E21" s="13">
        <v>270</v>
      </c>
      <c r="F21" s="13">
        <v>63</v>
      </c>
      <c r="G21" s="13">
        <v>82</v>
      </c>
      <c r="H21" s="13">
        <v>2.18</v>
      </c>
      <c r="I21" s="13"/>
      <c r="K21" s="13"/>
      <c r="L21" s="13"/>
      <c r="M21" s="13">
        <v>3</v>
      </c>
      <c r="N21" s="13">
        <v>19133</v>
      </c>
      <c r="O21" s="13">
        <v>315</v>
      </c>
      <c r="P21" s="13">
        <v>62</v>
      </c>
      <c r="Q21" s="13">
        <v>83</v>
      </c>
      <c r="R21" s="13">
        <v>2.7</v>
      </c>
      <c r="S21" s="13"/>
    </row>
    <row r="22" ht="19" customHeight="1" spans="1:19">
      <c r="A22" s="13"/>
      <c r="B22" s="13"/>
      <c r="C22" s="13">
        <v>4</v>
      </c>
      <c r="D22" s="13">
        <v>21500</v>
      </c>
      <c r="E22" s="13">
        <v>220</v>
      </c>
      <c r="F22" s="13">
        <v>63</v>
      </c>
      <c r="G22" s="13">
        <v>80</v>
      </c>
      <c r="H22" s="13">
        <v>2.09</v>
      </c>
      <c r="I22" s="13"/>
      <c r="K22" s="13"/>
      <c r="L22" s="13"/>
      <c r="M22" s="13">
        <v>4</v>
      </c>
      <c r="N22" s="13">
        <v>22200</v>
      </c>
      <c r="O22" s="13">
        <v>255</v>
      </c>
      <c r="P22" s="13">
        <v>60</v>
      </c>
      <c r="Q22" s="13">
        <v>81</v>
      </c>
      <c r="R22" s="13">
        <v>2.62</v>
      </c>
      <c r="S22" s="13"/>
    </row>
    <row r="23" ht="19" customHeight="1" spans="1:19">
      <c r="A23" s="13"/>
      <c r="B23" s="13">
        <v>960</v>
      </c>
      <c r="C23" s="13">
        <v>1</v>
      </c>
      <c r="D23" s="13">
        <v>8000</v>
      </c>
      <c r="E23" s="13">
        <v>147</v>
      </c>
      <c r="F23" s="13">
        <v>53</v>
      </c>
      <c r="G23" s="13">
        <v>74</v>
      </c>
      <c r="H23" s="13">
        <v>0.62</v>
      </c>
      <c r="I23" s="13">
        <v>1.1</v>
      </c>
      <c r="K23" s="13"/>
      <c r="L23" s="13">
        <v>960</v>
      </c>
      <c r="M23" s="13">
        <v>1</v>
      </c>
      <c r="N23" s="13">
        <v>8667</v>
      </c>
      <c r="O23" s="13">
        <v>176</v>
      </c>
      <c r="P23" s="13">
        <v>52</v>
      </c>
      <c r="Q23" s="13">
        <v>76</v>
      </c>
      <c r="R23" s="13">
        <v>0.81</v>
      </c>
      <c r="S23" s="13">
        <v>1.5</v>
      </c>
    </row>
    <row r="24" ht="19" customHeight="1" spans="1:19">
      <c r="A24" s="13"/>
      <c r="B24" s="13"/>
      <c r="C24" s="13">
        <v>2</v>
      </c>
      <c r="D24" s="13">
        <v>10111</v>
      </c>
      <c r="E24" s="13">
        <v>135</v>
      </c>
      <c r="F24" s="13">
        <v>59</v>
      </c>
      <c r="G24" s="13">
        <v>74</v>
      </c>
      <c r="H24" s="13">
        <v>0.64</v>
      </c>
      <c r="I24" s="13"/>
      <c r="K24" s="13"/>
      <c r="L24" s="13"/>
      <c r="M24" s="13">
        <v>2</v>
      </c>
      <c r="N24" s="13">
        <v>10711</v>
      </c>
      <c r="O24" s="13">
        <v>156</v>
      </c>
      <c r="P24" s="13">
        <v>58</v>
      </c>
      <c r="Q24" s="13">
        <v>76</v>
      </c>
      <c r="R24" s="13">
        <v>0.8</v>
      </c>
      <c r="S24" s="13"/>
    </row>
    <row r="25" ht="19" customHeight="1" spans="1:19">
      <c r="A25" s="13"/>
      <c r="B25" s="13"/>
      <c r="C25" s="13">
        <v>3</v>
      </c>
      <c r="D25" s="13">
        <v>12222</v>
      </c>
      <c r="E25" s="13">
        <v>120</v>
      </c>
      <c r="F25" s="13">
        <v>63</v>
      </c>
      <c r="G25" s="13">
        <v>73</v>
      </c>
      <c r="H25" s="13">
        <v>0.65</v>
      </c>
      <c r="I25" s="13"/>
      <c r="K25" s="13"/>
      <c r="L25" s="13"/>
      <c r="M25" s="13">
        <v>3</v>
      </c>
      <c r="N25" s="13">
        <v>12755</v>
      </c>
      <c r="O25" s="13">
        <v>140</v>
      </c>
      <c r="P25" s="13">
        <v>62</v>
      </c>
      <c r="Q25" s="13">
        <v>74</v>
      </c>
      <c r="R25" s="13">
        <v>0.8</v>
      </c>
      <c r="S25" s="13"/>
    </row>
    <row r="26" ht="19" customHeight="1" spans="1:19">
      <c r="A26" s="13"/>
      <c r="B26" s="13"/>
      <c r="C26" s="13">
        <v>4</v>
      </c>
      <c r="D26" s="13">
        <v>14333</v>
      </c>
      <c r="E26" s="13">
        <v>98</v>
      </c>
      <c r="F26" s="13">
        <v>63</v>
      </c>
      <c r="G26" s="13">
        <v>72</v>
      </c>
      <c r="H26" s="13">
        <v>0.62</v>
      </c>
      <c r="I26" s="13"/>
      <c r="K26" s="13"/>
      <c r="L26" s="13"/>
      <c r="M26" s="13">
        <v>4</v>
      </c>
      <c r="N26" s="13">
        <v>14800</v>
      </c>
      <c r="O26" s="13">
        <v>113</v>
      </c>
      <c r="P26" s="13">
        <v>60</v>
      </c>
      <c r="Q26" s="13">
        <v>73</v>
      </c>
      <c r="R26" s="13">
        <v>0.77</v>
      </c>
      <c r="S26" s="13"/>
    </row>
    <row r="27" ht="19" customHeight="1" spans="1:19">
      <c r="A27" s="14">
        <v>40</v>
      </c>
      <c r="B27" s="14">
        <v>1440</v>
      </c>
      <c r="C27" s="14">
        <v>1</v>
      </c>
      <c r="D27" s="14">
        <v>15500</v>
      </c>
      <c r="E27" s="14">
        <v>350</v>
      </c>
      <c r="F27" s="14">
        <v>52</v>
      </c>
      <c r="G27" s="14">
        <v>83</v>
      </c>
      <c r="H27" s="14">
        <v>2.9</v>
      </c>
      <c r="I27" s="14">
        <v>4</v>
      </c>
      <c r="K27" s="14">
        <v>40</v>
      </c>
      <c r="L27" s="14">
        <v>1440</v>
      </c>
      <c r="M27" s="14">
        <v>1</v>
      </c>
      <c r="N27" s="14">
        <v>15600</v>
      </c>
      <c r="O27" s="14">
        <v>416</v>
      </c>
      <c r="P27" s="14">
        <v>52</v>
      </c>
      <c r="Q27" s="14">
        <v>85</v>
      </c>
      <c r="R27" s="14">
        <v>3.47</v>
      </c>
      <c r="S27" s="14">
        <v>4</v>
      </c>
    </row>
    <row r="28" ht="19" customHeight="1" spans="1:19">
      <c r="A28" s="14"/>
      <c r="B28" s="14"/>
      <c r="C28" s="14">
        <v>2</v>
      </c>
      <c r="D28" s="14">
        <v>18333</v>
      </c>
      <c r="E28" s="14">
        <v>340</v>
      </c>
      <c r="F28" s="14">
        <v>59</v>
      </c>
      <c r="G28" s="14">
        <v>83</v>
      </c>
      <c r="H28" s="14">
        <v>2.93</v>
      </c>
      <c r="I28" s="14"/>
      <c r="K28" s="14"/>
      <c r="L28" s="14"/>
      <c r="M28" s="14">
        <v>2</v>
      </c>
      <c r="N28" s="14">
        <v>18733</v>
      </c>
      <c r="O28" s="14">
        <v>405</v>
      </c>
      <c r="P28" s="14">
        <v>58</v>
      </c>
      <c r="Q28" s="14">
        <v>85</v>
      </c>
      <c r="R28" s="14">
        <v>3.63</v>
      </c>
      <c r="S28" s="14"/>
    </row>
    <row r="29" ht="19" customHeight="1" spans="1:19">
      <c r="A29" s="14"/>
      <c r="B29" s="14"/>
      <c r="C29" s="14">
        <v>3</v>
      </c>
      <c r="D29" s="14">
        <v>21167</v>
      </c>
      <c r="E29" s="14">
        <v>295</v>
      </c>
      <c r="F29" s="14">
        <v>63</v>
      </c>
      <c r="G29" s="14">
        <v>83</v>
      </c>
      <c r="H29" s="14">
        <v>2.75</v>
      </c>
      <c r="I29" s="14"/>
      <c r="K29" s="14"/>
      <c r="L29" s="14"/>
      <c r="M29" s="14">
        <v>3</v>
      </c>
      <c r="N29" s="14">
        <v>21867</v>
      </c>
      <c r="O29" s="14">
        <v>360</v>
      </c>
      <c r="P29" s="14">
        <v>62</v>
      </c>
      <c r="Q29" s="14">
        <v>84</v>
      </c>
      <c r="R29" s="14">
        <v>3.53</v>
      </c>
      <c r="S29" s="14"/>
    </row>
    <row r="30" ht="19" customHeight="1" spans="1:19">
      <c r="A30" s="14"/>
      <c r="B30" s="14"/>
      <c r="C30" s="14">
        <v>4</v>
      </c>
      <c r="D30" s="14">
        <v>24000</v>
      </c>
      <c r="E30" s="14">
        <v>255</v>
      </c>
      <c r="F30" s="14">
        <v>61</v>
      </c>
      <c r="G30" s="14">
        <v>82</v>
      </c>
      <c r="H30" s="14">
        <v>2.79</v>
      </c>
      <c r="I30" s="14"/>
      <c r="K30" s="14"/>
      <c r="L30" s="14"/>
      <c r="M30" s="14">
        <v>4</v>
      </c>
      <c r="N30" s="14">
        <v>25000</v>
      </c>
      <c r="O30" s="14">
        <v>305</v>
      </c>
      <c r="P30" s="14">
        <v>63</v>
      </c>
      <c r="Q30" s="14">
        <v>83</v>
      </c>
      <c r="R30" s="14">
        <v>3.36</v>
      </c>
      <c r="S30" s="14"/>
    </row>
    <row r="31" ht="19" customHeight="1" spans="1:19">
      <c r="A31" s="14"/>
      <c r="B31" s="14">
        <v>960</v>
      </c>
      <c r="C31" s="14">
        <v>1</v>
      </c>
      <c r="D31" s="14">
        <v>10333</v>
      </c>
      <c r="E31" s="14">
        <v>156</v>
      </c>
      <c r="F31" s="14">
        <v>52</v>
      </c>
      <c r="G31" s="14">
        <v>75</v>
      </c>
      <c r="H31" s="14">
        <v>0.86</v>
      </c>
      <c r="I31" s="14">
        <v>1.5</v>
      </c>
      <c r="K31" s="14"/>
      <c r="L31" s="14">
        <v>960</v>
      </c>
      <c r="M31" s="14">
        <v>1</v>
      </c>
      <c r="N31" s="14">
        <v>10400</v>
      </c>
      <c r="O31" s="14">
        <v>185</v>
      </c>
      <c r="P31" s="14">
        <v>52</v>
      </c>
      <c r="Q31" s="14">
        <v>76</v>
      </c>
      <c r="R31" s="14">
        <v>1.03</v>
      </c>
      <c r="S31" s="14">
        <v>1.5</v>
      </c>
    </row>
    <row r="32" ht="19" customHeight="1" spans="1:19">
      <c r="A32" s="14"/>
      <c r="B32" s="14"/>
      <c r="C32" s="14">
        <v>2</v>
      </c>
      <c r="D32" s="14">
        <v>12222</v>
      </c>
      <c r="E32" s="14">
        <v>151</v>
      </c>
      <c r="F32" s="14">
        <v>59</v>
      </c>
      <c r="G32" s="14">
        <v>75</v>
      </c>
      <c r="H32" s="14">
        <v>0.87</v>
      </c>
      <c r="I32" s="14"/>
      <c r="K32" s="14"/>
      <c r="L32" s="14"/>
      <c r="M32" s="14">
        <v>2</v>
      </c>
      <c r="N32" s="14">
        <v>12489</v>
      </c>
      <c r="O32" s="14">
        <v>180</v>
      </c>
      <c r="P32" s="14">
        <v>58</v>
      </c>
      <c r="Q32" s="14">
        <v>76</v>
      </c>
      <c r="R32" s="14">
        <v>1.08</v>
      </c>
      <c r="S32" s="14"/>
    </row>
    <row r="33" ht="19" customHeight="1" spans="1:19">
      <c r="A33" s="14"/>
      <c r="B33" s="14"/>
      <c r="C33" s="14">
        <v>3</v>
      </c>
      <c r="D33" s="14">
        <v>14111</v>
      </c>
      <c r="E33" s="14">
        <v>131</v>
      </c>
      <c r="F33" s="14">
        <v>63</v>
      </c>
      <c r="G33" s="14">
        <v>74</v>
      </c>
      <c r="H33" s="14">
        <v>0.82</v>
      </c>
      <c r="I33" s="14"/>
      <c r="K33" s="14"/>
      <c r="L33" s="14"/>
      <c r="M33" s="14">
        <v>3</v>
      </c>
      <c r="N33" s="14">
        <v>14578</v>
      </c>
      <c r="O33" s="14">
        <v>160</v>
      </c>
      <c r="P33" s="14">
        <v>62</v>
      </c>
      <c r="Q33" s="14">
        <v>75</v>
      </c>
      <c r="R33" s="14">
        <v>1.05</v>
      </c>
      <c r="S33" s="14"/>
    </row>
    <row r="34" ht="19" customHeight="1" spans="1:19">
      <c r="A34" s="14"/>
      <c r="B34" s="14"/>
      <c r="C34" s="14">
        <v>4</v>
      </c>
      <c r="D34" s="14">
        <v>16000</v>
      </c>
      <c r="E34" s="14">
        <v>113</v>
      </c>
      <c r="F34" s="14">
        <v>61</v>
      </c>
      <c r="G34" s="14">
        <v>73</v>
      </c>
      <c r="H34" s="14">
        <v>0.82</v>
      </c>
      <c r="I34" s="14"/>
      <c r="K34" s="14"/>
      <c r="L34" s="14"/>
      <c r="M34" s="14">
        <v>4</v>
      </c>
      <c r="N34" s="14">
        <v>16667</v>
      </c>
      <c r="O34" s="14">
        <v>136</v>
      </c>
      <c r="P34" s="14">
        <v>63</v>
      </c>
      <c r="Q34" s="14">
        <v>74</v>
      </c>
      <c r="R34" s="14">
        <v>1</v>
      </c>
      <c r="S34" s="14"/>
    </row>
    <row r="35" ht="19" customHeight="1" spans="1:19">
      <c r="A35" s="13">
        <v>45</v>
      </c>
      <c r="B35" s="13">
        <v>1440</v>
      </c>
      <c r="C35" s="13">
        <v>1</v>
      </c>
      <c r="D35" s="13">
        <v>19000</v>
      </c>
      <c r="E35" s="13">
        <v>360</v>
      </c>
      <c r="F35" s="13">
        <v>54</v>
      </c>
      <c r="G35" s="13">
        <v>84</v>
      </c>
      <c r="H35" s="13">
        <v>3.52</v>
      </c>
      <c r="I35" s="13">
        <v>4</v>
      </c>
      <c r="K35" s="13">
        <v>45</v>
      </c>
      <c r="L35" s="13">
        <v>1440</v>
      </c>
      <c r="M35" s="13">
        <v>1</v>
      </c>
      <c r="N35" s="13">
        <v>18000</v>
      </c>
      <c r="O35" s="13">
        <v>440</v>
      </c>
      <c r="P35" s="13">
        <v>54</v>
      </c>
      <c r="Q35" s="13">
        <v>86</v>
      </c>
      <c r="R35" s="13">
        <v>4.07</v>
      </c>
      <c r="S35" s="13">
        <v>5.5</v>
      </c>
    </row>
    <row r="36" ht="19" customHeight="1" spans="1:19">
      <c r="A36" s="13"/>
      <c r="B36" s="13"/>
      <c r="C36" s="13">
        <v>2</v>
      </c>
      <c r="D36" s="13">
        <v>21667</v>
      </c>
      <c r="E36" s="13">
        <v>355</v>
      </c>
      <c r="F36" s="13">
        <v>60</v>
      </c>
      <c r="G36" s="13">
        <v>84</v>
      </c>
      <c r="H36" s="13">
        <v>3.56</v>
      </c>
      <c r="I36" s="13"/>
      <c r="K36" s="13"/>
      <c r="L36" s="13"/>
      <c r="M36" s="13">
        <v>2</v>
      </c>
      <c r="N36" s="13">
        <v>21333</v>
      </c>
      <c r="O36" s="13">
        <v>410</v>
      </c>
      <c r="P36" s="13">
        <v>58</v>
      </c>
      <c r="Q36" s="13">
        <v>86</v>
      </c>
      <c r="R36" s="13">
        <v>4.19</v>
      </c>
      <c r="S36" s="13"/>
    </row>
    <row r="37" ht="19" customHeight="1" spans="1:19">
      <c r="A37" s="13"/>
      <c r="B37" s="13"/>
      <c r="C37" s="13">
        <v>3</v>
      </c>
      <c r="D37" s="13">
        <v>24333</v>
      </c>
      <c r="E37" s="13">
        <v>330</v>
      </c>
      <c r="F37" s="13">
        <v>64</v>
      </c>
      <c r="G37" s="13">
        <v>84</v>
      </c>
      <c r="H37" s="13">
        <v>3.49</v>
      </c>
      <c r="I37" s="13"/>
      <c r="K37" s="13"/>
      <c r="L37" s="13"/>
      <c r="M37" s="13">
        <v>3</v>
      </c>
      <c r="N37" s="13">
        <v>24667</v>
      </c>
      <c r="O37" s="13">
        <v>390</v>
      </c>
      <c r="P37" s="13">
        <v>61</v>
      </c>
      <c r="Q37" s="13">
        <v>86</v>
      </c>
      <c r="R37" s="13">
        <v>4.38</v>
      </c>
      <c r="S37" s="13"/>
    </row>
    <row r="38" ht="19" customHeight="1" spans="1:19">
      <c r="A38" s="13"/>
      <c r="B38" s="13"/>
      <c r="C38" s="13">
        <v>4</v>
      </c>
      <c r="D38" s="13">
        <v>27000</v>
      </c>
      <c r="E38" s="13">
        <v>298</v>
      </c>
      <c r="F38" s="13">
        <v>61</v>
      </c>
      <c r="G38" s="13">
        <v>84</v>
      </c>
      <c r="H38" s="13">
        <v>3.66</v>
      </c>
      <c r="I38" s="13"/>
      <c r="K38" s="13"/>
      <c r="L38" s="13"/>
      <c r="M38" s="13">
        <v>4</v>
      </c>
      <c r="N38" s="13">
        <v>28000</v>
      </c>
      <c r="O38" s="13">
        <v>345</v>
      </c>
      <c r="P38" s="13">
        <v>62</v>
      </c>
      <c r="Q38" s="13">
        <v>85</v>
      </c>
      <c r="R38" s="13">
        <v>4.33</v>
      </c>
      <c r="S38" s="13"/>
    </row>
    <row r="39" ht="19" customHeight="1" spans="1:19">
      <c r="A39" s="13"/>
      <c r="B39" s="13">
        <v>960</v>
      </c>
      <c r="C39" s="13">
        <v>1</v>
      </c>
      <c r="D39" s="13">
        <v>12667</v>
      </c>
      <c r="E39" s="13">
        <v>160</v>
      </c>
      <c r="F39" s="13">
        <v>54</v>
      </c>
      <c r="G39" s="13">
        <v>76</v>
      </c>
      <c r="H39" s="13">
        <v>1.04</v>
      </c>
      <c r="I39" s="13">
        <v>1.5</v>
      </c>
      <c r="K39" s="13"/>
      <c r="L39" s="13">
        <v>960</v>
      </c>
      <c r="M39" s="13">
        <v>1</v>
      </c>
      <c r="N39" s="13">
        <v>12000</v>
      </c>
      <c r="O39" s="13">
        <v>196</v>
      </c>
      <c r="P39" s="13">
        <v>54</v>
      </c>
      <c r="Q39" s="13">
        <v>78</v>
      </c>
      <c r="R39" s="13">
        <v>1.21</v>
      </c>
      <c r="S39" s="13">
        <v>2.2</v>
      </c>
    </row>
    <row r="40" ht="19" customHeight="1" spans="1:19">
      <c r="A40" s="13"/>
      <c r="B40" s="13"/>
      <c r="C40" s="13">
        <v>2</v>
      </c>
      <c r="D40" s="13">
        <v>14445</v>
      </c>
      <c r="E40" s="13">
        <v>158</v>
      </c>
      <c r="F40" s="13">
        <v>60</v>
      </c>
      <c r="G40" s="13">
        <v>76</v>
      </c>
      <c r="H40" s="13">
        <v>1.06</v>
      </c>
      <c r="I40" s="13"/>
      <c r="K40" s="13"/>
      <c r="L40" s="13"/>
      <c r="M40" s="13">
        <v>2</v>
      </c>
      <c r="N40" s="13">
        <v>14222</v>
      </c>
      <c r="O40" s="13">
        <v>182</v>
      </c>
      <c r="P40" s="13">
        <v>58</v>
      </c>
      <c r="Q40" s="13">
        <v>78</v>
      </c>
      <c r="R40" s="13">
        <v>1.24</v>
      </c>
      <c r="S40" s="13"/>
    </row>
    <row r="41" ht="19" customHeight="1" spans="1:19">
      <c r="A41" s="13"/>
      <c r="B41" s="13"/>
      <c r="C41" s="13">
        <v>3</v>
      </c>
      <c r="D41" s="13">
        <v>16222</v>
      </c>
      <c r="E41" s="13">
        <v>147</v>
      </c>
      <c r="F41" s="13">
        <v>64</v>
      </c>
      <c r="G41" s="13">
        <v>75</v>
      </c>
      <c r="H41" s="13">
        <v>1.03</v>
      </c>
      <c r="I41" s="13"/>
      <c r="K41" s="13"/>
      <c r="L41" s="13"/>
      <c r="M41" s="13">
        <v>3</v>
      </c>
      <c r="N41" s="13">
        <v>16445</v>
      </c>
      <c r="O41" s="13">
        <v>173</v>
      </c>
      <c r="P41" s="13">
        <v>61</v>
      </c>
      <c r="Q41" s="13">
        <v>78</v>
      </c>
      <c r="R41" s="13">
        <v>1.3</v>
      </c>
      <c r="S41" s="13"/>
    </row>
    <row r="42" ht="19" customHeight="1" spans="1:19">
      <c r="A42" s="13"/>
      <c r="B42" s="13"/>
      <c r="C42" s="13">
        <v>4</v>
      </c>
      <c r="D42" s="13">
        <v>18000</v>
      </c>
      <c r="E42" s="13">
        <v>132</v>
      </c>
      <c r="F42" s="13">
        <v>61</v>
      </c>
      <c r="G42" s="13">
        <v>74</v>
      </c>
      <c r="H42" s="13">
        <v>1.08</v>
      </c>
      <c r="I42" s="13"/>
      <c r="K42" s="13"/>
      <c r="L42" s="13"/>
      <c r="M42" s="13">
        <v>4</v>
      </c>
      <c r="N42" s="13">
        <v>18667</v>
      </c>
      <c r="O42" s="13">
        <v>153</v>
      </c>
      <c r="P42" s="13">
        <v>62</v>
      </c>
      <c r="Q42" s="13">
        <v>77</v>
      </c>
      <c r="R42" s="13">
        <v>1.28</v>
      </c>
      <c r="S42" s="13"/>
    </row>
  </sheetData>
  <mergeCells count="52">
    <mergeCell ref="A1:I1"/>
    <mergeCell ref="K1:S1"/>
    <mergeCell ref="A3:A10"/>
    <mergeCell ref="A11:A18"/>
    <mergeCell ref="A19:A26"/>
    <mergeCell ref="A27:A34"/>
    <mergeCell ref="A35:A42"/>
    <mergeCell ref="B3:B6"/>
    <mergeCell ref="B7:B10"/>
    <mergeCell ref="B11:B14"/>
    <mergeCell ref="B15:B18"/>
    <mergeCell ref="B19:B22"/>
    <mergeCell ref="B23:B26"/>
    <mergeCell ref="B27:B30"/>
    <mergeCell ref="B31:B34"/>
    <mergeCell ref="B35:B38"/>
    <mergeCell ref="B39:B42"/>
    <mergeCell ref="I3:I6"/>
    <mergeCell ref="I7:I10"/>
    <mergeCell ref="I11:I14"/>
    <mergeCell ref="I15:I18"/>
    <mergeCell ref="I19:I22"/>
    <mergeCell ref="I23:I26"/>
    <mergeCell ref="I27:I30"/>
    <mergeCell ref="I31:I34"/>
    <mergeCell ref="I35:I38"/>
    <mergeCell ref="I39:I42"/>
    <mergeCell ref="K3:K10"/>
    <mergeCell ref="K11:K18"/>
    <mergeCell ref="K19:K26"/>
    <mergeCell ref="K27:K34"/>
    <mergeCell ref="K35:K42"/>
    <mergeCell ref="L3:L6"/>
    <mergeCell ref="L7:L10"/>
    <mergeCell ref="L11:L14"/>
    <mergeCell ref="L15:L18"/>
    <mergeCell ref="L19:L22"/>
    <mergeCell ref="L23:L26"/>
    <mergeCell ref="L27:L30"/>
    <mergeCell ref="L31:L34"/>
    <mergeCell ref="L35:L38"/>
    <mergeCell ref="L39:L42"/>
    <mergeCell ref="S3:S6"/>
    <mergeCell ref="S7:S10"/>
    <mergeCell ref="S11:S14"/>
    <mergeCell ref="S15:S18"/>
    <mergeCell ref="S19:S22"/>
    <mergeCell ref="S23:S26"/>
    <mergeCell ref="S27:S30"/>
    <mergeCell ref="S31:S34"/>
    <mergeCell ref="S35:S38"/>
    <mergeCell ref="S39:S42"/>
  </mergeCells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42"/>
  <sheetViews>
    <sheetView zoomScale="85" zoomScaleNormal="85" topLeftCell="L2" workbookViewId="0">
      <selection activeCell="V1" sqref="V$1:AD$1048576"/>
    </sheetView>
  </sheetViews>
  <sheetFormatPr defaultColWidth="9" defaultRowHeight="16.5"/>
  <cols>
    <col min="1" max="2" width="9" style="8"/>
    <col min="3" max="3" width="6.75" style="8" customWidth="1"/>
    <col min="4" max="4" width="9.625" style="8" customWidth="1"/>
    <col min="5" max="5" width="7.125" style="8" customWidth="1"/>
    <col min="6" max="6" width="7.5" style="8" customWidth="1"/>
    <col min="7" max="7" width="5.33333333333333" style="8" hidden="1" customWidth="1"/>
    <col min="8" max="8" width="6.475" style="8" customWidth="1"/>
    <col min="9" max="9" width="8.125" style="8" customWidth="1"/>
    <col min="10" max="10" width="9" style="8"/>
    <col min="11" max="11" width="7.5" style="8" customWidth="1"/>
    <col min="12" max="13" width="9" style="8"/>
    <col min="14" max="14" width="6.75" style="8" customWidth="1"/>
    <col min="15" max="15" width="12.625" style="8"/>
    <col min="16" max="16" width="9" style="8"/>
    <col min="17" max="17" width="9.55833333333333" style="8" customWidth="1"/>
    <col min="18" max="20" width="9" style="8"/>
    <col min="21" max="21" width="6.7" style="8" customWidth="1"/>
    <col min="22" max="23" width="9" style="8"/>
    <col min="24" max="24" width="6.75" style="8" customWidth="1"/>
    <col min="25" max="25" width="12.625" style="8"/>
    <col min="26" max="26" width="9" style="8"/>
    <col min="27" max="27" width="9.55833333333333" style="8" customWidth="1"/>
    <col min="28" max="16384" width="9" style="8"/>
  </cols>
  <sheetData>
    <row r="1" ht="30" customHeight="1" spans="1:30">
      <c r="A1" s="16" t="s">
        <v>173</v>
      </c>
      <c r="B1" s="17"/>
      <c r="C1" s="17"/>
      <c r="D1" s="17"/>
      <c r="E1" s="17"/>
      <c r="F1" s="17"/>
      <c r="G1" s="17"/>
      <c r="H1" s="17"/>
      <c r="I1" s="17"/>
      <c r="J1" s="18"/>
      <c r="L1" s="9" t="s">
        <v>174</v>
      </c>
      <c r="M1" s="10"/>
      <c r="N1" s="10"/>
      <c r="O1" s="10"/>
      <c r="P1" s="10"/>
      <c r="Q1" s="10"/>
      <c r="R1" s="10"/>
      <c r="S1" s="10"/>
      <c r="T1" s="15"/>
      <c r="V1" s="9" t="s">
        <v>175</v>
      </c>
      <c r="W1" s="10"/>
      <c r="X1" s="10"/>
      <c r="Y1" s="10"/>
      <c r="Z1" s="10"/>
      <c r="AA1" s="10"/>
      <c r="AB1" s="10"/>
      <c r="AC1" s="10"/>
      <c r="AD1" s="15"/>
    </row>
    <row r="2" ht="50" customHeight="1" spans="1:30">
      <c r="A2" s="11" t="s">
        <v>144</v>
      </c>
      <c r="B2" s="11" t="s">
        <v>145</v>
      </c>
      <c r="C2" s="11" t="s">
        <v>146</v>
      </c>
      <c r="D2" s="11" t="s">
        <v>147</v>
      </c>
      <c r="E2" s="11" t="s">
        <v>148</v>
      </c>
      <c r="F2" s="11" t="s">
        <v>149</v>
      </c>
      <c r="G2" s="11" t="s">
        <v>176</v>
      </c>
      <c r="H2" s="11" t="s">
        <v>150</v>
      </c>
      <c r="I2" s="11" t="s">
        <v>151</v>
      </c>
      <c r="J2" s="11" t="s">
        <v>152</v>
      </c>
      <c r="K2" s="19"/>
      <c r="L2" s="11" t="s">
        <v>144</v>
      </c>
      <c r="M2" s="11" t="s">
        <v>145</v>
      </c>
      <c r="N2" s="11" t="s">
        <v>146</v>
      </c>
      <c r="O2" s="11" t="s">
        <v>147</v>
      </c>
      <c r="P2" s="11" t="s">
        <v>148</v>
      </c>
      <c r="Q2" s="11" t="s">
        <v>149</v>
      </c>
      <c r="R2" s="11" t="s">
        <v>150</v>
      </c>
      <c r="S2" s="11" t="s">
        <v>151</v>
      </c>
      <c r="T2" s="11" t="s">
        <v>152</v>
      </c>
      <c r="U2" s="20"/>
      <c r="V2" s="11" t="s">
        <v>144</v>
      </c>
      <c r="W2" s="11" t="s">
        <v>145</v>
      </c>
      <c r="X2" s="11" t="s">
        <v>146</v>
      </c>
      <c r="Y2" s="11" t="s">
        <v>147</v>
      </c>
      <c r="Z2" s="11" t="s">
        <v>148</v>
      </c>
      <c r="AA2" s="11" t="s">
        <v>149</v>
      </c>
      <c r="AB2" s="11" t="s">
        <v>150</v>
      </c>
      <c r="AC2" s="11" t="s">
        <v>151</v>
      </c>
      <c r="AD2" s="11" t="s">
        <v>152</v>
      </c>
    </row>
    <row r="3" ht="19" customHeight="1" spans="1:30">
      <c r="A3" s="12">
        <v>25</v>
      </c>
      <c r="B3" s="12">
        <v>1440</v>
      </c>
      <c r="C3" s="12">
        <v>1</v>
      </c>
      <c r="D3" s="12">
        <v>9000</v>
      </c>
      <c r="E3" s="12">
        <v>330</v>
      </c>
      <c r="F3" s="12">
        <v>52</v>
      </c>
      <c r="G3" s="12">
        <v>90</v>
      </c>
      <c r="H3" s="12">
        <v>82</v>
      </c>
      <c r="I3" s="12">
        <v>1.59</v>
      </c>
      <c r="J3" s="12">
        <v>2.2</v>
      </c>
      <c r="L3" s="12">
        <v>25</v>
      </c>
      <c r="M3" s="12">
        <v>1440</v>
      </c>
      <c r="N3" s="12">
        <v>1</v>
      </c>
      <c r="O3" s="12">
        <v>12000</v>
      </c>
      <c r="P3" s="12">
        <v>385</v>
      </c>
      <c r="Q3" s="12">
        <v>55</v>
      </c>
      <c r="R3" s="12">
        <v>85</v>
      </c>
      <c r="S3" s="12">
        <v>2.33</v>
      </c>
      <c r="T3" s="12">
        <v>3</v>
      </c>
      <c r="V3" s="12">
        <v>25</v>
      </c>
      <c r="W3" s="12">
        <v>1440</v>
      </c>
      <c r="X3" s="12">
        <v>1</v>
      </c>
      <c r="Y3" s="12">
        <v>10000</v>
      </c>
      <c r="Z3" s="12">
        <v>490</v>
      </c>
      <c r="AA3" s="12">
        <v>50</v>
      </c>
      <c r="AB3" s="12">
        <v>85</v>
      </c>
      <c r="AC3" s="12">
        <v>2.72</v>
      </c>
      <c r="AD3" s="12">
        <v>4</v>
      </c>
    </row>
    <row r="4" ht="19" customHeight="1" spans="1:30">
      <c r="A4" s="13"/>
      <c r="B4" s="13"/>
      <c r="C4" s="13">
        <v>2</v>
      </c>
      <c r="D4" s="13">
        <v>12667</v>
      </c>
      <c r="E4" s="13">
        <v>280</v>
      </c>
      <c r="F4" s="13">
        <v>59</v>
      </c>
      <c r="G4" s="13">
        <v>90</v>
      </c>
      <c r="H4" s="13">
        <v>82</v>
      </c>
      <c r="I4" s="13">
        <v>1.67</v>
      </c>
      <c r="J4" s="13"/>
      <c r="L4" s="13"/>
      <c r="M4" s="13"/>
      <c r="N4" s="13">
        <v>2</v>
      </c>
      <c r="O4" s="13">
        <v>15000</v>
      </c>
      <c r="P4" s="13">
        <v>330</v>
      </c>
      <c r="Q4" s="13">
        <v>59</v>
      </c>
      <c r="R4" s="13">
        <v>84</v>
      </c>
      <c r="S4" s="13">
        <v>2.33</v>
      </c>
      <c r="T4" s="13"/>
      <c r="V4" s="13"/>
      <c r="W4" s="13"/>
      <c r="X4" s="13">
        <v>2</v>
      </c>
      <c r="Y4" s="13">
        <v>13333</v>
      </c>
      <c r="Z4" s="13">
        <v>423</v>
      </c>
      <c r="AA4" s="13">
        <v>54</v>
      </c>
      <c r="AB4" s="13">
        <v>84</v>
      </c>
      <c r="AC4" s="13">
        <v>2.9</v>
      </c>
      <c r="AD4" s="13"/>
    </row>
    <row r="5" ht="19" customHeight="1" spans="1:30">
      <c r="A5" s="13"/>
      <c r="B5" s="13"/>
      <c r="C5" s="13">
        <v>3</v>
      </c>
      <c r="D5" s="13">
        <v>16333</v>
      </c>
      <c r="E5" s="13">
        <v>220</v>
      </c>
      <c r="F5" s="13">
        <v>60</v>
      </c>
      <c r="G5" s="13">
        <v>88</v>
      </c>
      <c r="H5" s="13">
        <v>80</v>
      </c>
      <c r="I5" s="13">
        <v>1.66</v>
      </c>
      <c r="J5" s="13"/>
      <c r="L5" s="13"/>
      <c r="M5" s="13"/>
      <c r="N5" s="13">
        <v>3</v>
      </c>
      <c r="O5" s="13">
        <v>18000</v>
      </c>
      <c r="P5" s="13">
        <v>265</v>
      </c>
      <c r="Q5" s="13">
        <v>60</v>
      </c>
      <c r="R5" s="13">
        <v>83</v>
      </c>
      <c r="S5" s="13">
        <v>2.21</v>
      </c>
      <c r="T5" s="13"/>
      <c r="V5" s="13"/>
      <c r="W5" s="13"/>
      <c r="X5" s="13">
        <v>3</v>
      </c>
      <c r="Y5" s="13">
        <v>16667</v>
      </c>
      <c r="Z5" s="13">
        <v>330</v>
      </c>
      <c r="AA5" s="13">
        <v>55</v>
      </c>
      <c r="AB5" s="13">
        <v>83</v>
      </c>
      <c r="AC5" s="13">
        <v>2.78</v>
      </c>
      <c r="AD5" s="13"/>
    </row>
    <row r="6" ht="19" customHeight="1" spans="1:30">
      <c r="A6" s="13"/>
      <c r="B6" s="13"/>
      <c r="C6" s="13">
        <v>4</v>
      </c>
      <c r="D6" s="13">
        <v>20000</v>
      </c>
      <c r="E6" s="13">
        <v>130</v>
      </c>
      <c r="F6" s="13">
        <v>51</v>
      </c>
      <c r="G6" s="13">
        <v>87</v>
      </c>
      <c r="H6" s="13">
        <v>79</v>
      </c>
      <c r="I6" s="13">
        <v>1.42</v>
      </c>
      <c r="J6" s="13"/>
      <c r="L6" s="13"/>
      <c r="M6" s="13"/>
      <c r="N6" s="13">
        <v>4</v>
      </c>
      <c r="O6" s="13">
        <v>21000</v>
      </c>
      <c r="P6" s="13">
        <v>150</v>
      </c>
      <c r="Q6" s="13">
        <v>49</v>
      </c>
      <c r="R6" s="13">
        <v>80</v>
      </c>
      <c r="S6" s="13">
        <v>1.79</v>
      </c>
      <c r="T6" s="13"/>
      <c r="V6" s="13"/>
      <c r="W6" s="13"/>
      <c r="X6" s="13">
        <v>4</v>
      </c>
      <c r="Y6" s="13">
        <v>20000</v>
      </c>
      <c r="Z6" s="13">
        <v>210</v>
      </c>
      <c r="AA6" s="13">
        <v>50</v>
      </c>
      <c r="AB6" s="13">
        <v>80</v>
      </c>
      <c r="AC6" s="13">
        <v>2.33</v>
      </c>
      <c r="AD6" s="13"/>
    </row>
    <row r="7" ht="19" customHeight="1" spans="1:30">
      <c r="A7" s="13"/>
      <c r="B7" s="13">
        <v>960</v>
      </c>
      <c r="C7" s="13">
        <v>1</v>
      </c>
      <c r="D7" s="13">
        <v>6000</v>
      </c>
      <c r="E7" s="13">
        <v>147</v>
      </c>
      <c r="F7" s="13">
        <v>52</v>
      </c>
      <c r="G7" s="13">
        <v>81</v>
      </c>
      <c r="H7" s="13">
        <v>73</v>
      </c>
      <c r="I7" s="13">
        <v>0.47</v>
      </c>
      <c r="J7" s="13">
        <v>0.75</v>
      </c>
      <c r="L7" s="13"/>
      <c r="M7" s="13">
        <v>960</v>
      </c>
      <c r="N7" s="13">
        <v>1</v>
      </c>
      <c r="O7" s="13">
        <v>8000</v>
      </c>
      <c r="P7" s="13">
        <v>171</v>
      </c>
      <c r="Q7" s="13">
        <v>55</v>
      </c>
      <c r="R7" s="13">
        <v>76</v>
      </c>
      <c r="S7" s="13">
        <v>0.69</v>
      </c>
      <c r="T7" s="13">
        <v>1.1</v>
      </c>
      <c r="V7" s="13"/>
      <c r="W7" s="13">
        <v>960</v>
      </c>
      <c r="X7" s="13">
        <v>1</v>
      </c>
      <c r="Y7" s="13">
        <v>6667</v>
      </c>
      <c r="Z7" s="13">
        <v>218</v>
      </c>
      <c r="AA7" s="13">
        <v>50</v>
      </c>
      <c r="AB7" s="13">
        <v>76</v>
      </c>
      <c r="AC7" s="13">
        <v>0.81</v>
      </c>
      <c r="AD7" s="13">
        <v>1.1</v>
      </c>
    </row>
    <row r="8" ht="19" customHeight="1" spans="1:30">
      <c r="A8" s="13"/>
      <c r="B8" s="13"/>
      <c r="C8" s="13">
        <v>2</v>
      </c>
      <c r="D8" s="13">
        <v>8445</v>
      </c>
      <c r="E8" s="13">
        <v>124</v>
      </c>
      <c r="F8" s="13">
        <v>59</v>
      </c>
      <c r="G8" s="13">
        <v>81</v>
      </c>
      <c r="H8" s="13">
        <v>73</v>
      </c>
      <c r="I8" s="13">
        <v>0.49</v>
      </c>
      <c r="J8" s="13"/>
      <c r="L8" s="13"/>
      <c r="M8" s="13"/>
      <c r="N8" s="13">
        <v>2</v>
      </c>
      <c r="O8" s="13">
        <v>10000</v>
      </c>
      <c r="P8" s="13">
        <v>147</v>
      </c>
      <c r="Q8" s="13">
        <v>59</v>
      </c>
      <c r="R8" s="13">
        <v>76</v>
      </c>
      <c r="S8" s="13">
        <v>0.69</v>
      </c>
      <c r="T8" s="13"/>
      <c r="V8" s="13"/>
      <c r="W8" s="13"/>
      <c r="X8" s="13">
        <v>2</v>
      </c>
      <c r="Y8" s="13">
        <v>8889</v>
      </c>
      <c r="Z8" s="13">
        <v>188</v>
      </c>
      <c r="AA8" s="13">
        <v>54</v>
      </c>
      <c r="AB8" s="13">
        <v>76</v>
      </c>
      <c r="AC8" s="13">
        <v>0.86</v>
      </c>
      <c r="AD8" s="13"/>
    </row>
    <row r="9" ht="19" customHeight="1" spans="1:30">
      <c r="A9" s="13"/>
      <c r="B9" s="13"/>
      <c r="C9" s="13">
        <v>3</v>
      </c>
      <c r="D9" s="13">
        <v>10889</v>
      </c>
      <c r="E9" s="13">
        <v>98</v>
      </c>
      <c r="F9" s="13">
        <v>60</v>
      </c>
      <c r="G9" s="13">
        <v>80</v>
      </c>
      <c r="H9" s="13">
        <v>72</v>
      </c>
      <c r="I9" s="13">
        <v>0.49</v>
      </c>
      <c r="J9" s="13"/>
      <c r="L9" s="13"/>
      <c r="M9" s="13"/>
      <c r="N9" s="13">
        <v>3</v>
      </c>
      <c r="O9" s="13">
        <v>12000</v>
      </c>
      <c r="P9" s="13">
        <v>118</v>
      </c>
      <c r="Q9" s="13">
        <v>60</v>
      </c>
      <c r="R9" s="13">
        <v>75</v>
      </c>
      <c r="S9" s="13">
        <v>0.66</v>
      </c>
      <c r="T9" s="13"/>
      <c r="V9" s="13"/>
      <c r="W9" s="13"/>
      <c r="X9" s="13">
        <v>3</v>
      </c>
      <c r="Y9" s="13">
        <v>11111</v>
      </c>
      <c r="Z9" s="13">
        <v>147</v>
      </c>
      <c r="AA9" s="13">
        <v>55</v>
      </c>
      <c r="AB9" s="13">
        <v>75</v>
      </c>
      <c r="AC9" s="13">
        <v>0.82</v>
      </c>
      <c r="AD9" s="13"/>
    </row>
    <row r="10" ht="19" customHeight="1" spans="1:30">
      <c r="A10" s="13"/>
      <c r="B10" s="13"/>
      <c r="C10" s="13">
        <v>4</v>
      </c>
      <c r="D10" s="13">
        <v>13333</v>
      </c>
      <c r="E10" s="13">
        <v>58</v>
      </c>
      <c r="F10" s="13">
        <v>51</v>
      </c>
      <c r="G10" s="13">
        <v>79</v>
      </c>
      <c r="H10" s="13">
        <v>71</v>
      </c>
      <c r="I10" s="13">
        <v>0.42</v>
      </c>
      <c r="J10" s="13"/>
      <c r="L10" s="13"/>
      <c r="M10" s="13"/>
      <c r="N10" s="13">
        <v>4</v>
      </c>
      <c r="O10" s="13">
        <v>14000</v>
      </c>
      <c r="P10" s="13">
        <v>67</v>
      </c>
      <c r="Q10" s="13">
        <v>49</v>
      </c>
      <c r="R10" s="13">
        <v>75</v>
      </c>
      <c r="S10" s="13">
        <v>0.53</v>
      </c>
      <c r="T10" s="13"/>
      <c r="V10" s="13"/>
      <c r="W10" s="13"/>
      <c r="X10" s="13">
        <v>4</v>
      </c>
      <c r="Y10" s="13">
        <v>13333</v>
      </c>
      <c r="Z10" s="13">
        <v>93</v>
      </c>
      <c r="AA10" s="13">
        <v>50</v>
      </c>
      <c r="AB10" s="13">
        <v>75</v>
      </c>
      <c r="AC10" s="13">
        <v>0.69</v>
      </c>
      <c r="AD10" s="13"/>
    </row>
    <row r="11" ht="19" customHeight="1" spans="1:30">
      <c r="A11" s="14">
        <v>30</v>
      </c>
      <c r="B11" s="14">
        <v>1440</v>
      </c>
      <c r="C11" s="14">
        <v>1</v>
      </c>
      <c r="D11" s="14">
        <v>13000</v>
      </c>
      <c r="E11" s="14">
        <v>340</v>
      </c>
      <c r="F11" s="14">
        <v>55</v>
      </c>
      <c r="G11" s="14">
        <v>92</v>
      </c>
      <c r="H11" s="14">
        <v>84</v>
      </c>
      <c r="I11" s="14">
        <v>2.23</v>
      </c>
      <c r="J11" s="14">
        <v>3</v>
      </c>
      <c r="L11" s="14">
        <v>30</v>
      </c>
      <c r="M11" s="14">
        <v>1440</v>
      </c>
      <c r="N11" s="14">
        <v>1</v>
      </c>
      <c r="O11" s="14">
        <v>15000</v>
      </c>
      <c r="P11" s="14">
        <v>420</v>
      </c>
      <c r="Q11" s="14">
        <v>55</v>
      </c>
      <c r="R11" s="14">
        <v>86</v>
      </c>
      <c r="S11" s="14">
        <v>3.18</v>
      </c>
      <c r="T11" s="14">
        <v>4</v>
      </c>
      <c r="V11" s="14">
        <v>30</v>
      </c>
      <c r="W11" s="14">
        <v>1440</v>
      </c>
      <c r="X11" s="14">
        <v>1</v>
      </c>
      <c r="Y11" s="14">
        <v>15000</v>
      </c>
      <c r="Z11" s="14">
        <v>475</v>
      </c>
      <c r="AA11" s="14">
        <v>50</v>
      </c>
      <c r="AB11" s="14">
        <v>86</v>
      </c>
      <c r="AC11" s="14">
        <v>3.96</v>
      </c>
      <c r="AD11" s="14">
        <v>5.5</v>
      </c>
    </row>
    <row r="12" ht="19" customHeight="1" spans="1:30">
      <c r="A12" s="14"/>
      <c r="B12" s="14"/>
      <c r="C12" s="14">
        <v>2</v>
      </c>
      <c r="D12" s="14">
        <v>16833</v>
      </c>
      <c r="E12" s="14">
        <v>311</v>
      </c>
      <c r="F12" s="14">
        <v>61</v>
      </c>
      <c r="G12" s="14">
        <v>92</v>
      </c>
      <c r="H12" s="14">
        <v>84</v>
      </c>
      <c r="I12" s="14">
        <v>2.38</v>
      </c>
      <c r="J12" s="14"/>
      <c r="L12" s="14"/>
      <c r="M12" s="14"/>
      <c r="N12" s="14">
        <v>2</v>
      </c>
      <c r="O12" s="14">
        <v>18667</v>
      </c>
      <c r="P12" s="14">
        <v>386</v>
      </c>
      <c r="Q12" s="14">
        <v>62</v>
      </c>
      <c r="R12" s="14">
        <v>86</v>
      </c>
      <c r="S12" s="14">
        <v>3.23</v>
      </c>
      <c r="T12" s="14"/>
      <c r="V12" s="14"/>
      <c r="W12" s="14"/>
      <c r="X12" s="14">
        <v>2</v>
      </c>
      <c r="Y12" s="14">
        <v>18667</v>
      </c>
      <c r="Z12" s="14">
        <v>426</v>
      </c>
      <c r="AA12" s="14">
        <v>54</v>
      </c>
      <c r="AB12" s="14">
        <v>86</v>
      </c>
      <c r="AC12" s="14">
        <v>4.09</v>
      </c>
      <c r="AD12" s="14"/>
    </row>
    <row r="13" ht="19" customHeight="1" spans="1:30">
      <c r="A13" s="14"/>
      <c r="B13" s="14"/>
      <c r="C13" s="14">
        <v>3</v>
      </c>
      <c r="D13" s="14">
        <v>20667</v>
      </c>
      <c r="E13" s="14">
        <v>267</v>
      </c>
      <c r="F13" s="14">
        <v>64</v>
      </c>
      <c r="G13" s="14">
        <v>91</v>
      </c>
      <c r="H13" s="14">
        <v>83</v>
      </c>
      <c r="I13" s="14">
        <v>2.4</v>
      </c>
      <c r="J13" s="14"/>
      <c r="L13" s="14"/>
      <c r="M13" s="14"/>
      <c r="N13" s="14">
        <v>3</v>
      </c>
      <c r="O13" s="14">
        <v>22333</v>
      </c>
      <c r="P13" s="14">
        <v>310</v>
      </c>
      <c r="Q13" s="14">
        <v>63</v>
      </c>
      <c r="R13" s="14">
        <v>85</v>
      </c>
      <c r="S13" s="14">
        <v>3.05</v>
      </c>
      <c r="T13" s="14"/>
      <c r="V13" s="14"/>
      <c r="W13" s="14"/>
      <c r="X13" s="14">
        <v>3</v>
      </c>
      <c r="Y13" s="14">
        <v>22333</v>
      </c>
      <c r="Z13" s="14">
        <v>354</v>
      </c>
      <c r="AA13" s="14">
        <v>57</v>
      </c>
      <c r="AB13" s="14">
        <v>85</v>
      </c>
      <c r="AC13" s="14">
        <v>3.85</v>
      </c>
      <c r="AD13" s="14"/>
    </row>
    <row r="14" ht="19" customHeight="1" spans="1:30">
      <c r="A14" s="14"/>
      <c r="B14" s="14"/>
      <c r="C14" s="14">
        <v>4</v>
      </c>
      <c r="D14" s="14">
        <v>24500</v>
      </c>
      <c r="E14" s="14">
        <v>188</v>
      </c>
      <c r="F14" s="14">
        <v>60</v>
      </c>
      <c r="G14" s="14">
        <v>90</v>
      </c>
      <c r="H14" s="14">
        <v>82</v>
      </c>
      <c r="I14" s="14">
        <v>2.13</v>
      </c>
      <c r="J14" s="14"/>
      <c r="L14" s="14"/>
      <c r="M14" s="14"/>
      <c r="N14" s="14">
        <v>4</v>
      </c>
      <c r="O14" s="14">
        <v>26000</v>
      </c>
      <c r="P14" s="14">
        <v>210</v>
      </c>
      <c r="Q14" s="14">
        <v>59</v>
      </c>
      <c r="R14" s="14">
        <v>82</v>
      </c>
      <c r="S14" s="14">
        <v>2.57</v>
      </c>
      <c r="T14" s="14"/>
      <c r="V14" s="14"/>
      <c r="W14" s="14"/>
      <c r="X14" s="14">
        <v>4</v>
      </c>
      <c r="Y14" s="14">
        <v>26000</v>
      </c>
      <c r="Z14" s="14">
        <v>240</v>
      </c>
      <c r="AA14" s="14">
        <v>51</v>
      </c>
      <c r="AB14" s="14">
        <v>82</v>
      </c>
      <c r="AC14" s="14">
        <v>3.4</v>
      </c>
      <c r="AD14" s="14"/>
    </row>
    <row r="15" ht="19" customHeight="1" spans="1:30">
      <c r="A15" s="14"/>
      <c r="B15" s="14">
        <v>960</v>
      </c>
      <c r="C15" s="14">
        <v>1</v>
      </c>
      <c r="D15" s="14">
        <v>8667</v>
      </c>
      <c r="E15" s="14">
        <v>151</v>
      </c>
      <c r="F15" s="14">
        <v>55</v>
      </c>
      <c r="G15" s="14">
        <v>83</v>
      </c>
      <c r="H15" s="14">
        <v>75</v>
      </c>
      <c r="I15" s="14">
        <v>0.66</v>
      </c>
      <c r="J15" s="14">
        <v>1.1</v>
      </c>
      <c r="L15" s="14"/>
      <c r="M15" s="14">
        <v>960</v>
      </c>
      <c r="N15" s="14">
        <v>1</v>
      </c>
      <c r="O15" s="14">
        <v>10000</v>
      </c>
      <c r="P15" s="14">
        <v>187</v>
      </c>
      <c r="Q15" s="14">
        <v>55</v>
      </c>
      <c r="R15" s="14">
        <v>78</v>
      </c>
      <c r="S15" s="14">
        <v>0.94</v>
      </c>
      <c r="T15" s="14">
        <v>1.5</v>
      </c>
      <c r="V15" s="14"/>
      <c r="W15" s="14">
        <v>960</v>
      </c>
      <c r="X15" s="14">
        <v>1</v>
      </c>
      <c r="Y15" s="14">
        <v>10000</v>
      </c>
      <c r="Z15" s="14">
        <v>211</v>
      </c>
      <c r="AA15" s="14">
        <v>50</v>
      </c>
      <c r="AB15" s="14">
        <v>78</v>
      </c>
      <c r="AC15" s="14">
        <v>1.17</v>
      </c>
      <c r="AD15" s="14">
        <v>2.2</v>
      </c>
    </row>
    <row r="16" ht="19" customHeight="1" spans="1:30">
      <c r="A16" s="14"/>
      <c r="B16" s="14"/>
      <c r="C16" s="14">
        <v>2</v>
      </c>
      <c r="D16" s="14">
        <v>11222</v>
      </c>
      <c r="E16" s="14">
        <v>138</v>
      </c>
      <c r="F16" s="14">
        <v>61</v>
      </c>
      <c r="G16" s="14">
        <v>82</v>
      </c>
      <c r="H16" s="14">
        <v>74</v>
      </c>
      <c r="I16" s="14">
        <v>0.71</v>
      </c>
      <c r="J16" s="14"/>
      <c r="L16" s="14"/>
      <c r="M16" s="14"/>
      <c r="N16" s="14">
        <v>2</v>
      </c>
      <c r="O16" s="14">
        <v>12445</v>
      </c>
      <c r="P16" s="14">
        <v>172</v>
      </c>
      <c r="Q16" s="14">
        <v>62</v>
      </c>
      <c r="R16" s="14">
        <v>78</v>
      </c>
      <c r="S16" s="14">
        <v>0.96</v>
      </c>
      <c r="T16" s="14"/>
      <c r="V16" s="14"/>
      <c r="W16" s="14"/>
      <c r="X16" s="14">
        <v>2</v>
      </c>
      <c r="Y16" s="14">
        <v>12445</v>
      </c>
      <c r="Z16" s="14">
        <v>189</v>
      </c>
      <c r="AA16" s="14">
        <v>54</v>
      </c>
      <c r="AB16" s="14">
        <v>78</v>
      </c>
      <c r="AC16" s="14">
        <v>1.21</v>
      </c>
      <c r="AD16" s="14"/>
    </row>
    <row r="17" ht="19" customHeight="1" spans="1:30">
      <c r="A17" s="14"/>
      <c r="B17" s="14"/>
      <c r="C17" s="14">
        <v>3</v>
      </c>
      <c r="D17" s="14">
        <v>13778</v>
      </c>
      <c r="E17" s="14">
        <v>119</v>
      </c>
      <c r="F17" s="14">
        <v>64</v>
      </c>
      <c r="G17" s="14">
        <v>82</v>
      </c>
      <c r="H17" s="14">
        <v>74</v>
      </c>
      <c r="I17" s="14">
        <v>0.71</v>
      </c>
      <c r="J17" s="14"/>
      <c r="L17" s="14"/>
      <c r="M17" s="14"/>
      <c r="N17" s="14">
        <v>3</v>
      </c>
      <c r="O17" s="14">
        <v>14889</v>
      </c>
      <c r="P17" s="14">
        <v>138</v>
      </c>
      <c r="Q17" s="14">
        <v>63</v>
      </c>
      <c r="R17" s="14">
        <v>76</v>
      </c>
      <c r="S17" s="14">
        <v>0.91</v>
      </c>
      <c r="T17" s="14"/>
      <c r="V17" s="14"/>
      <c r="W17" s="14"/>
      <c r="X17" s="14">
        <v>3</v>
      </c>
      <c r="Y17" s="14">
        <v>14889</v>
      </c>
      <c r="Z17" s="14">
        <v>157</v>
      </c>
      <c r="AA17" s="14">
        <v>57</v>
      </c>
      <c r="AB17" s="14">
        <v>76</v>
      </c>
      <c r="AC17" s="14">
        <v>1.14</v>
      </c>
      <c r="AD17" s="14"/>
    </row>
    <row r="18" ht="19" customHeight="1" spans="1:30">
      <c r="A18" s="14"/>
      <c r="B18" s="14"/>
      <c r="C18" s="14">
        <v>4</v>
      </c>
      <c r="D18" s="14">
        <v>16333</v>
      </c>
      <c r="E18" s="14">
        <v>84</v>
      </c>
      <c r="F18" s="14">
        <v>60</v>
      </c>
      <c r="G18" s="14">
        <v>81</v>
      </c>
      <c r="H18" s="14">
        <v>73</v>
      </c>
      <c r="I18" s="14">
        <v>0.64</v>
      </c>
      <c r="J18" s="14"/>
      <c r="L18" s="14"/>
      <c r="M18" s="14"/>
      <c r="N18" s="14">
        <v>4</v>
      </c>
      <c r="O18" s="14">
        <v>17333</v>
      </c>
      <c r="P18" s="14">
        <v>93</v>
      </c>
      <c r="Q18" s="14">
        <v>59</v>
      </c>
      <c r="R18" s="14">
        <v>76</v>
      </c>
      <c r="S18" s="14">
        <v>0.76</v>
      </c>
      <c r="T18" s="14"/>
      <c r="V18" s="14"/>
      <c r="W18" s="14"/>
      <c r="X18" s="14">
        <v>4</v>
      </c>
      <c r="Y18" s="14">
        <v>17333</v>
      </c>
      <c r="Z18" s="14">
        <v>107</v>
      </c>
      <c r="AA18" s="14">
        <v>51</v>
      </c>
      <c r="AB18" s="14">
        <v>76</v>
      </c>
      <c r="AC18" s="14">
        <v>1.01</v>
      </c>
      <c r="AD18" s="14"/>
    </row>
    <row r="19" ht="19" customHeight="1" spans="1:30">
      <c r="A19" s="13">
        <v>35</v>
      </c>
      <c r="B19" s="13">
        <v>1440</v>
      </c>
      <c r="C19" s="13">
        <v>1</v>
      </c>
      <c r="D19" s="13">
        <v>18000</v>
      </c>
      <c r="E19" s="13">
        <v>360</v>
      </c>
      <c r="F19" s="13">
        <v>60</v>
      </c>
      <c r="G19" s="13">
        <v>93</v>
      </c>
      <c r="H19" s="13">
        <v>85</v>
      </c>
      <c r="I19" s="13">
        <v>3</v>
      </c>
      <c r="J19" s="13">
        <v>4</v>
      </c>
      <c r="L19" s="13">
        <v>35</v>
      </c>
      <c r="M19" s="13">
        <v>1440</v>
      </c>
      <c r="N19" s="13">
        <v>1</v>
      </c>
      <c r="O19" s="13">
        <v>19000</v>
      </c>
      <c r="P19" s="13">
        <v>457</v>
      </c>
      <c r="Q19" s="13">
        <v>53</v>
      </c>
      <c r="R19" s="13">
        <v>88</v>
      </c>
      <c r="S19" s="13">
        <v>4.55</v>
      </c>
      <c r="T19" s="13">
        <v>5.5</v>
      </c>
      <c r="V19" s="13">
        <v>35</v>
      </c>
      <c r="W19" s="13">
        <v>1440</v>
      </c>
      <c r="X19" s="13">
        <v>1</v>
      </c>
      <c r="Y19" s="13">
        <v>18000</v>
      </c>
      <c r="Z19" s="13">
        <v>505</v>
      </c>
      <c r="AA19" s="13">
        <v>49</v>
      </c>
      <c r="AB19" s="13">
        <v>87</v>
      </c>
      <c r="AC19" s="13">
        <v>5.15</v>
      </c>
      <c r="AD19" s="13">
        <v>7.5</v>
      </c>
    </row>
    <row r="20" ht="19" customHeight="1" spans="1:30">
      <c r="A20" s="13"/>
      <c r="B20" s="13"/>
      <c r="C20" s="13">
        <v>2</v>
      </c>
      <c r="D20" s="13">
        <v>21667</v>
      </c>
      <c r="E20" s="13">
        <v>345</v>
      </c>
      <c r="F20" s="13">
        <v>64</v>
      </c>
      <c r="G20" s="13">
        <v>93</v>
      </c>
      <c r="H20" s="13">
        <v>85</v>
      </c>
      <c r="I20" s="13">
        <v>3.24</v>
      </c>
      <c r="J20" s="13"/>
      <c r="L20" s="13"/>
      <c r="M20" s="13"/>
      <c r="N20" s="13">
        <v>2</v>
      </c>
      <c r="O20" s="13">
        <v>23000</v>
      </c>
      <c r="P20" s="13">
        <v>430</v>
      </c>
      <c r="Q20" s="13">
        <v>59</v>
      </c>
      <c r="R20" s="13">
        <v>87</v>
      </c>
      <c r="S20" s="13">
        <v>4.66</v>
      </c>
      <c r="T20" s="13"/>
      <c r="V20" s="13"/>
      <c r="W20" s="13"/>
      <c r="X20" s="13">
        <v>2</v>
      </c>
      <c r="Y20" s="13">
        <v>22333</v>
      </c>
      <c r="Z20" s="13">
        <v>475</v>
      </c>
      <c r="AA20" s="13">
        <v>54</v>
      </c>
      <c r="AB20" s="13">
        <v>87</v>
      </c>
      <c r="AC20" s="13">
        <v>5.46</v>
      </c>
      <c r="AD20" s="13"/>
    </row>
    <row r="21" ht="19" customHeight="1" spans="1:30">
      <c r="A21" s="13"/>
      <c r="B21" s="13"/>
      <c r="C21" s="13">
        <v>3</v>
      </c>
      <c r="D21" s="13">
        <v>25333</v>
      </c>
      <c r="E21" s="13">
        <v>295</v>
      </c>
      <c r="F21" s="13">
        <v>65</v>
      </c>
      <c r="G21" s="13">
        <v>92</v>
      </c>
      <c r="H21" s="13">
        <v>84</v>
      </c>
      <c r="I21" s="13">
        <v>3.19</v>
      </c>
      <c r="J21" s="13"/>
      <c r="L21" s="13"/>
      <c r="M21" s="13"/>
      <c r="N21" s="13">
        <v>3</v>
      </c>
      <c r="O21" s="13">
        <v>27000</v>
      </c>
      <c r="P21" s="13">
        <v>380</v>
      </c>
      <c r="Q21" s="13">
        <v>62</v>
      </c>
      <c r="R21" s="13">
        <v>86</v>
      </c>
      <c r="S21" s="13">
        <v>4.6</v>
      </c>
      <c r="T21" s="13"/>
      <c r="V21" s="13"/>
      <c r="W21" s="13"/>
      <c r="X21" s="13">
        <v>3</v>
      </c>
      <c r="Y21" s="13">
        <v>26667</v>
      </c>
      <c r="Z21" s="13">
        <v>410</v>
      </c>
      <c r="AA21" s="13">
        <v>58</v>
      </c>
      <c r="AB21" s="13">
        <v>86</v>
      </c>
      <c r="AC21" s="13">
        <v>5.24</v>
      </c>
      <c r="AD21" s="13"/>
    </row>
    <row r="22" ht="19" customHeight="1" spans="1:30">
      <c r="A22" s="13"/>
      <c r="B22" s="13"/>
      <c r="C22" s="13">
        <v>4</v>
      </c>
      <c r="D22" s="13">
        <v>29000</v>
      </c>
      <c r="E22" s="13">
        <v>230</v>
      </c>
      <c r="F22" s="13">
        <v>64</v>
      </c>
      <c r="G22" s="13">
        <v>91</v>
      </c>
      <c r="H22" s="13">
        <v>83</v>
      </c>
      <c r="I22" s="13">
        <v>2.89</v>
      </c>
      <c r="J22" s="13"/>
      <c r="L22" s="13"/>
      <c r="M22" s="13"/>
      <c r="N22" s="13">
        <v>4</v>
      </c>
      <c r="O22" s="13">
        <v>31000</v>
      </c>
      <c r="P22" s="13">
        <v>280</v>
      </c>
      <c r="Q22" s="13">
        <v>61</v>
      </c>
      <c r="R22" s="13">
        <v>85</v>
      </c>
      <c r="S22" s="13">
        <v>3.95</v>
      </c>
      <c r="T22" s="13"/>
      <c r="V22" s="13"/>
      <c r="W22" s="13"/>
      <c r="X22" s="13">
        <v>4</v>
      </c>
      <c r="Y22" s="13">
        <v>31000</v>
      </c>
      <c r="Z22" s="13">
        <v>308</v>
      </c>
      <c r="AA22" s="13">
        <v>55</v>
      </c>
      <c r="AB22" s="13">
        <v>85</v>
      </c>
      <c r="AC22" s="13">
        <v>4.82</v>
      </c>
      <c r="AD22" s="13"/>
    </row>
    <row r="23" ht="19" customHeight="1" spans="1:30">
      <c r="A23" s="13"/>
      <c r="B23" s="13">
        <v>960</v>
      </c>
      <c r="C23" s="13">
        <v>1</v>
      </c>
      <c r="D23" s="13">
        <v>12000</v>
      </c>
      <c r="E23" s="13">
        <v>160</v>
      </c>
      <c r="F23" s="13">
        <v>60</v>
      </c>
      <c r="G23" s="13">
        <v>84</v>
      </c>
      <c r="H23" s="13">
        <v>76</v>
      </c>
      <c r="I23" s="13">
        <v>0.89</v>
      </c>
      <c r="J23" s="13">
        <v>1.5</v>
      </c>
      <c r="L23" s="13"/>
      <c r="M23" s="13">
        <v>960</v>
      </c>
      <c r="N23" s="13">
        <v>1</v>
      </c>
      <c r="O23" s="13">
        <v>12667</v>
      </c>
      <c r="P23" s="13">
        <v>203</v>
      </c>
      <c r="Q23" s="13">
        <v>53</v>
      </c>
      <c r="R23" s="13">
        <v>79</v>
      </c>
      <c r="S23" s="13">
        <v>1.35</v>
      </c>
      <c r="T23" s="13">
        <v>2.2</v>
      </c>
      <c r="V23" s="13"/>
      <c r="W23" s="13">
        <v>960</v>
      </c>
      <c r="X23" s="13">
        <v>1</v>
      </c>
      <c r="Y23" s="13">
        <v>12000</v>
      </c>
      <c r="Z23" s="13">
        <v>224</v>
      </c>
      <c r="AA23" s="13">
        <v>49</v>
      </c>
      <c r="AB23" s="13">
        <v>79</v>
      </c>
      <c r="AC23" s="13">
        <v>1.52</v>
      </c>
      <c r="AD23" s="13">
        <v>3</v>
      </c>
    </row>
    <row r="24" ht="19" customHeight="1" spans="1:30">
      <c r="A24" s="13"/>
      <c r="B24" s="13"/>
      <c r="C24" s="13">
        <v>2</v>
      </c>
      <c r="D24" s="13">
        <v>14445</v>
      </c>
      <c r="E24" s="13">
        <v>153</v>
      </c>
      <c r="F24" s="13">
        <v>64</v>
      </c>
      <c r="G24" s="13">
        <v>84</v>
      </c>
      <c r="H24" s="13">
        <v>76</v>
      </c>
      <c r="I24" s="13">
        <v>0.96</v>
      </c>
      <c r="J24" s="13"/>
      <c r="L24" s="13"/>
      <c r="M24" s="13"/>
      <c r="N24" s="13">
        <v>2</v>
      </c>
      <c r="O24" s="13">
        <v>15333</v>
      </c>
      <c r="P24" s="13">
        <v>191</v>
      </c>
      <c r="Q24" s="13">
        <v>59</v>
      </c>
      <c r="R24" s="13">
        <v>79</v>
      </c>
      <c r="S24" s="13">
        <v>1.38</v>
      </c>
      <c r="T24" s="13"/>
      <c r="V24" s="13"/>
      <c r="W24" s="13"/>
      <c r="X24" s="13">
        <v>2</v>
      </c>
      <c r="Y24" s="13">
        <v>14889</v>
      </c>
      <c r="Z24" s="13">
        <v>211</v>
      </c>
      <c r="AA24" s="13">
        <v>54</v>
      </c>
      <c r="AB24" s="13">
        <v>79</v>
      </c>
      <c r="AC24" s="13">
        <v>1.62</v>
      </c>
      <c r="AD24" s="13"/>
    </row>
    <row r="25" ht="19" customHeight="1" spans="1:30">
      <c r="A25" s="13"/>
      <c r="B25" s="13"/>
      <c r="C25" s="13">
        <v>3</v>
      </c>
      <c r="D25" s="13">
        <v>16889</v>
      </c>
      <c r="E25" s="13">
        <v>131</v>
      </c>
      <c r="F25" s="13">
        <v>65</v>
      </c>
      <c r="G25" s="13">
        <v>83</v>
      </c>
      <c r="H25" s="13">
        <v>75</v>
      </c>
      <c r="I25" s="13">
        <v>0.95</v>
      </c>
      <c r="J25" s="13"/>
      <c r="L25" s="13"/>
      <c r="M25" s="13"/>
      <c r="N25" s="13">
        <v>3</v>
      </c>
      <c r="O25" s="13">
        <v>18000</v>
      </c>
      <c r="P25" s="13">
        <v>169</v>
      </c>
      <c r="Q25" s="13">
        <v>62</v>
      </c>
      <c r="R25" s="13">
        <v>79</v>
      </c>
      <c r="S25" s="13">
        <v>1.36</v>
      </c>
      <c r="T25" s="13"/>
      <c r="V25" s="13"/>
      <c r="W25" s="13"/>
      <c r="X25" s="13">
        <v>3</v>
      </c>
      <c r="Y25" s="13">
        <v>17778</v>
      </c>
      <c r="Z25" s="13">
        <v>182</v>
      </c>
      <c r="AA25" s="13">
        <v>58</v>
      </c>
      <c r="AB25" s="13">
        <v>79</v>
      </c>
      <c r="AC25" s="13">
        <v>1.55</v>
      </c>
      <c r="AD25" s="13"/>
    </row>
    <row r="26" ht="19" customHeight="1" spans="1:30">
      <c r="A26" s="13"/>
      <c r="B26" s="13"/>
      <c r="C26" s="13">
        <v>4</v>
      </c>
      <c r="D26" s="13">
        <v>19333</v>
      </c>
      <c r="E26" s="13">
        <v>102</v>
      </c>
      <c r="F26" s="13">
        <v>64</v>
      </c>
      <c r="G26" s="13">
        <v>82</v>
      </c>
      <c r="H26" s="13">
        <v>74</v>
      </c>
      <c r="I26" s="13">
        <v>0.86</v>
      </c>
      <c r="J26" s="13"/>
      <c r="L26" s="13"/>
      <c r="M26" s="13"/>
      <c r="N26" s="13">
        <v>4</v>
      </c>
      <c r="O26" s="13">
        <v>20667</v>
      </c>
      <c r="P26" s="13">
        <v>124</v>
      </c>
      <c r="Q26" s="13">
        <v>61</v>
      </c>
      <c r="R26" s="13">
        <v>78</v>
      </c>
      <c r="S26" s="13">
        <v>1.17</v>
      </c>
      <c r="T26" s="13"/>
      <c r="V26" s="13"/>
      <c r="W26" s="13"/>
      <c r="X26" s="13">
        <v>4</v>
      </c>
      <c r="Y26" s="13">
        <v>20667</v>
      </c>
      <c r="Z26" s="13">
        <v>137</v>
      </c>
      <c r="AA26" s="13">
        <v>55</v>
      </c>
      <c r="AB26" s="13">
        <v>78</v>
      </c>
      <c r="AC26" s="13">
        <v>1.43</v>
      </c>
      <c r="AD26" s="13"/>
    </row>
    <row r="27" ht="19" customHeight="1" spans="1:30">
      <c r="A27" s="14">
        <v>40</v>
      </c>
      <c r="B27" s="14">
        <v>1440</v>
      </c>
      <c r="C27" s="14">
        <v>1</v>
      </c>
      <c r="D27" s="14">
        <v>21000</v>
      </c>
      <c r="E27" s="14">
        <v>395</v>
      </c>
      <c r="F27" s="14">
        <v>59</v>
      </c>
      <c r="G27" s="14">
        <v>94</v>
      </c>
      <c r="H27" s="14">
        <v>86</v>
      </c>
      <c r="I27" s="14">
        <v>3.91</v>
      </c>
      <c r="J27" s="14">
        <v>5.5</v>
      </c>
      <c r="L27" s="14">
        <v>40</v>
      </c>
      <c r="M27" s="14">
        <v>1460</v>
      </c>
      <c r="N27" s="14">
        <v>1</v>
      </c>
      <c r="O27" s="14">
        <v>22000</v>
      </c>
      <c r="P27" s="14">
        <v>495</v>
      </c>
      <c r="Q27" s="14">
        <v>56</v>
      </c>
      <c r="R27" s="14">
        <v>89</v>
      </c>
      <c r="S27" s="14">
        <v>5.4</v>
      </c>
      <c r="T27" s="14">
        <v>7.5</v>
      </c>
      <c r="V27" s="14">
        <v>40</v>
      </c>
      <c r="W27" s="14">
        <v>1460</v>
      </c>
      <c r="X27" s="14">
        <v>1</v>
      </c>
      <c r="Y27" s="14">
        <v>22000</v>
      </c>
      <c r="Z27" s="14">
        <v>535</v>
      </c>
      <c r="AA27" s="14">
        <v>50</v>
      </c>
      <c r="AB27" s="14">
        <v>88</v>
      </c>
      <c r="AC27" s="14">
        <v>6.54</v>
      </c>
      <c r="AD27" s="14">
        <v>7.5</v>
      </c>
    </row>
    <row r="28" ht="19" customHeight="1" spans="1:30">
      <c r="A28" s="14"/>
      <c r="B28" s="14"/>
      <c r="C28" s="14">
        <v>2</v>
      </c>
      <c r="D28" s="14">
        <v>25000</v>
      </c>
      <c r="E28" s="14">
        <v>380</v>
      </c>
      <c r="F28" s="14">
        <v>64</v>
      </c>
      <c r="G28" s="14">
        <v>94</v>
      </c>
      <c r="H28" s="14">
        <v>86</v>
      </c>
      <c r="I28" s="14">
        <v>4.12</v>
      </c>
      <c r="J28" s="14"/>
      <c r="L28" s="14"/>
      <c r="M28" s="14"/>
      <c r="N28" s="14">
        <v>2</v>
      </c>
      <c r="O28" s="14">
        <v>26667</v>
      </c>
      <c r="P28" s="14">
        <v>475</v>
      </c>
      <c r="Q28" s="14">
        <v>60</v>
      </c>
      <c r="R28" s="14">
        <v>89</v>
      </c>
      <c r="S28" s="14">
        <v>5.86</v>
      </c>
      <c r="T28" s="14"/>
      <c r="V28" s="14"/>
      <c r="W28" s="14"/>
      <c r="X28" s="14">
        <v>2</v>
      </c>
      <c r="Y28" s="14">
        <v>26667</v>
      </c>
      <c r="Z28" s="14">
        <v>515</v>
      </c>
      <c r="AA28" s="14">
        <v>56</v>
      </c>
      <c r="AB28" s="14">
        <v>88</v>
      </c>
      <c r="AC28" s="14">
        <v>6.81</v>
      </c>
      <c r="AD28" s="14"/>
    </row>
    <row r="29" ht="19" customHeight="1" spans="1:30">
      <c r="A29" s="14"/>
      <c r="B29" s="14"/>
      <c r="C29" s="14">
        <v>3</v>
      </c>
      <c r="D29" s="14">
        <v>29000</v>
      </c>
      <c r="E29" s="14">
        <v>340</v>
      </c>
      <c r="F29" s="14">
        <v>67</v>
      </c>
      <c r="G29" s="14">
        <v>94</v>
      </c>
      <c r="H29" s="14">
        <v>86</v>
      </c>
      <c r="I29" s="14">
        <v>4.09</v>
      </c>
      <c r="J29" s="14"/>
      <c r="L29" s="14"/>
      <c r="M29" s="14"/>
      <c r="N29" s="14">
        <v>3</v>
      </c>
      <c r="O29" s="14">
        <v>31333</v>
      </c>
      <c r="P29" s="14">
        <v>410</v>
      </c>
      <c r="Q29" s="14">
        <v>64</v>
      </c>
      <c r="R29" s="14">
        <v>88</v>
      </c>
      <c r="S29" s="14">
        <v>5.58</v>
      </c>
      <c r="T29" s="14"/>
      <c r="V29" s="14"/>
      <c r="W29" s="14"/>
      <c r="X29" s="14">
        <v>3</v>
      </c>
      <c r="Y29" s="14">
        <v>31333</v>
      </c>
      <c r="Z29" s="14">
        <v>465</v>
      </c>
      <c r="AA29" s="14">
        <v>59</v>
      </c>
      <c r="AB29" s="14">
        <v>88</v>
      </c>
      <c r="AC29" s="14">
        <v>6.86</v>
      </c>
      <c r="AD29" s="14"/>
    </row>
    <row r="30" ht="19" customHeight="1" spans="1:30">
      <c r="A30" s="14"/>
      <c r="B30" s="14"/>
      <c r="C30" s="14">
        <v>4</v>
      </c>
      <c r="D30" s="14">
        <v>33000</v>
      </c>
      <c r="E30" s="14">
        <v>300</v>
      </c>
      <c r="F30" s="14">
        <v>67</v>
      </c>
      <c r="G30" s="14">
        <v>93</v>
      </c>
      <c r="H30" s="14">
        <v>85</v>
      </c>
      <c r="I30" s="14">
        <v>4.1</v>
      </c>
      <c r="J30" s="14"/>
      <c r="L30" s="14"/>
      <c r="M30" s="14"/>
      <c r="N30" s="14">
        <v>4</v>
      </c>
      <c r="O30" s="14">
        <v>36000</v>
      </c>
      <c r="P30" s="14">
        <v>340</v>
      </c>
      <c r="Q30" s="14">
        <v>64</v>
      </c>
      <c r="R30" s="14">
        <v>87</v>
      </c>
      <c r="S30" s="14">
        <v>5.31</v>
      </c>
      <c r="T30" s="14"/>
      <c r="V30" s="14"/>
      <c r="W30" s="14"/>
      <c r="X30" s="14">
        <v>4</v>
      </c>
      <c r="Y30" s="14">
        <v>36000</v>
      </c>
      <c r="Z30" s="14">
        <v>360</v>
      </c>
      <c r="AA30" s="14">
        <v>58</v>
      </c>
      <c r="AB30" s="14">
        <v>87</v>
      </c>
      <c r="AC30" s="14">
        <v>6.21</v>
      </c>
      <c r="AD30" s="14"/>
    </row>
    <row r="31" ht="19" customHeight="1" spans="1:30">
      <c r="A31" s="14"/>
      <c r="B31" s="14">
        <v>960</v>
      </c>
      <c r="C31" s="14">
        <v>1</v>
      </c>
      <c r="D31" s="14">
        <v>14000</v>
      </c>
      <c r="E31" s="14">
        <v>176</v>
      </c>
      <c r="F31" s="14">
        <v>59</v>
      </c>
      <c r="G31" s="14">
        <v>85</v>
      </c>
      <c r="H31" s="14">
        <v>77</v>
      </c>
      <c r="I31" s="14">
        <v>1.16</v>
      </c>
      <c r="J31" s="14">
        <v>2.2</v>
      </c>
      <c r="L31" s="14"/>
      <c r="M31" s="14">
        <v>960</v>
      </c>
      <c r="N31" s="14">
        <v>1</v>
      </c>
      <c r="O31" s="14">
        <v>14667</v>
      </c>
      <c r="P31" s="14">
        <v>220</v>
      </c>
      <c r="Q31" s="14">
        <v>56</v>
      </c>
      <c r="R31" s="14">
        <v>80</v>
      </c>
      <c r="S31" s="14">
        <v>1.6</v>
      </c>
      <c r="T31" s="14">
        <v>2.2</v>
      </c>
      <c r="V31" s="14"/>
      <c r="W31" s="14">
        <v>960</v>
      </c>
      <c r="X31" s="14">
        <v>1</v>
      </c>
      <c r="Y31" s="14">
        <v>14667</v>
      </c>
      <c r="Z31" s="14">
        <v>238</v>
      </c>
      <c r="AA31" s="14">
        <v>50</v>
      </c>
      <c r="AB31" s="14">
        <v>80</v>
      </c>
      <c r="AC31" s="14">
        <v>1.94</v>
      </c>
      <c r="AD31" s="14">
        <v>3</v>
      </c>
    </row>
    <row r="32" ht="19" customHeight="1" spans="1:30">
      <c r="A32" s="14"/>
      <c r="B32" s="14"/>
      <c r="C32" s="14">
        <v>2</v>
      </c>
      <c r="D32" s="14">
        <v>16667</v>
      </c>
      <c r="E32" s="14">
        <v>169</v>
      </c>
      <c r="F32" s="14">
        <v>64</v>
      </c>
      <c r="G32" s="14">
        <v>85</v>
      </c>
      <c r="H32" s="14">
        <v>77</v>
      </c>
      <c r="I32" s="14">
        <v>1.22</v>
      </c>
      <c r="J32" s="14"/>
      <c r="L32" s="14"/>
      <c r="M32" s="14"/>
      <c r="N32" s="14">
        <v>2</v>
      </c>
      <c r="O32" s="14">
        <v>17778</v>
      </c>
      <c r="P32" s="14">
        <v>211</v>
      </c>
      <c r="Q32" s="14">
        <v>60</v>
      </c>
      <c r="R32" s="14">
        <v>80</v>
      </c>
      <c r="S32" s="14">
        <v>1.74</v>
      </c>
      <c r="T32" s="14"/>
      <c r="V32" s="14"/>
      <c r="W32" s="14"/>
      <c r="X32" s="14">
        <v>2</v>
      </c>
      <c r="Y32" s="14">
        <v>17778</v>
      </c>
      <c r="Z32" s="14">
        <v>229</v>
      </c>
      <c r="AA32" s="14">
        <v>56</v>
      </c>
      <c r="AB32" s="14">
        <v>80</v>
      </c>
      <c r="AC32" s="14">
        <v>2.02</v>
      </c>
      <c r="AD32" s="14"/>
    </row>
    <row r="33" ht="19" customHeight="1" spans="1:30">
      <c r="A33" s="14"/>
      <c r="B33" s="14"/>
      <c r="C33" s="14">
        <v>3</v>
      </c>
      <c r="D33" s="14">
        <v>19333</v>
      </c>
      <c r="E33" s="14">
        <v>151</v>
      </c>
      <c r="F33" s="14">
        <v>67</v>
      </c>
      <c r="G33" s="14">
        <v>84</v>
      </c>
      <c r="H33" s="14">
        <v>76</v>
      </c>
      <c r="I33" s="14">
        <v>1.21</v>
      </c>
      <c r="J33" s="14"/>
      <c r="L33" s="14"/>
      <c r="M33" s="14"/>
      <c r="N33" s="14">
        <v>3</v>
      </c>
      <c r="O33" s="14">
        <v>20889</v>
      </c>
      <c r="P33" s="14">
        <v>182</v>
      </c>
      <c r="Q33" s="14">
        <v>64</v>
      </c>
      <c r="R33" s="14">
        <v>80</v>
      </c>
      <c r="S33" s="14">
        <v>1.65</v>
      </c>
      <c r="T33" s="14"/>
      <c r="V33" s="14"/>
      <c r="W33" s="14"/>
      <c r="X33" s="14">
        <v>3</v>
      </c>
      <c r="Y33" s="14">
        <v>20889</v>
      </c>
      <c r="Z33" s="14">
        <v>207</v>
      </c>
      <c r="AA33" s="14">
        <v>59</v>
      </c>
      <c r="AB33" s="14">
        <v>80</v>
      </c>
      <c r="AC33" s="14">
        <v>2.04</v>
      </c>
      <c r="AD33" s="14"/>
    </row>
    <row r="34" ht="19" customHeight="1" spans="1:30">
      <c r="A34" s="14"/>
      <c r="B34" s="14"/>
      <c r="C34" s="14">
        <v>4</v>
      </c>
      <c r="D34" s="14">
        <v>22000</v>
      </c>
      <c r="E34" s="14">
        <v>133</v>
      </c>
      <c r="F34" s="14">
        <v>67</v>
      </c>
      <c r="G34" s="14">
        <v>83</v>
      </c>
      <c r="H34" s="14">
        <v>75</v>
      </c>
      <c r="I34" s="14">
        <v>1.21</v>
      </c>
      <c r="J34" s="14"/>
      <c r="L34" s="14"/>
      <c r="M34" s="14"/>
      <c r="N34" s="14">
        <v>4</v>
      </c>
      <c r="O34" s="14">
        <v>24000</v>
      </c>
      <c r="P34" s="14">
        <v>151</v>
      </c>
      <c r="Q34" s="14">
        <v>64</v>
      </c>
      <c r="R34" s="14">
        <v>79</v>
      </c>
      <c r="S34" s="14">
        <v>1.57</v>
      </c>
      <c r="T34" s="14"/>
      <c r="V34" s="14"/>
      <c r="W34" s="14"/>
      <c r="X34" s="14">
        <v>4</v>
      </c>
      <c r="Y34" s="14">
        <v>24000</v>
      </c>
      <c r="Z34" s="14">
        <v>160</v>
      </c>
      <c r="AA34" s="14">
        <v>58</v>
      </c>
      <c r="AB34" s="14">
        <v>79</v>
      </c>
      <c r="AC34" s="14">
        <v>1.84</v>
      </c>
      <c r="AD34" s="14"/>
    </row>
    <row r="35" ht="19" customHeight="1" spans="1:30">
      <c r="A35" s="13">
        <v>45</v>
      </c>
      <c r="B35" s="13">
        <v>1440</v>
      </c>
      <c r="C35" s="13">
        <v>1</v>
      </c>
      <c r="D35" s="13">
        <v>26000</v>
      </c>
      <c r="E35" s="13">
        <v>405</v>
      </c>
      <c r="F35" s="13">
        <v>57</v>
      </c>
      <c r="G35" s="13">
        <v>95</v>
      </c>
      <c r="H35" s="13">
        <v>87</v>
      </c>
      <c r="I35" s="13">
        <v>5.13</v>
      </c>
      <c r="J35" s="13">
        <v>7.5</v>
      </c>
      <c r="L35" s="13">
        <v>45</v>
      </c>
      <c r="M35" s="13">
        <v>1460</v>
      </c>
      <c r="N35" s="13">
        <v>1</v>
      </c>
      <c r="O35" s="13">
        <v>28000</v>
      </c>
      <c r="P35" s="13">
        <v>510</v>
      </c>
      <c r="Q35" s="13">
        <v>58</v>
      </c>
      <c r="R35" s="13">
        <v>90</v>
      </c>
      <c r="S35" s="13">
        <v>6.84</v>
      </c>
      <c r="T35" s="13">
        <v>11</v>
      </c>
      <c r="V35" s="13">
        <v>45</v>
      </c>
      <c r="W35" s="13">
        <v>1460</v>
      </c>
      <c r="X35" s="13">
        <v>1</v>
      </c>
      <c r="Y35" s="13">
        <v>26000</v>
      </c>
      <c r="Z35" s="13">
        <v>550</v>
      </c>
      <c r="AA35" s="13">
        <v>49</v>
      </c>
      <c r="AB35" s="13">
        <v>89</v>
      </c>
      <c r="AC35" s="13">
        <v>8.11</v>
      </c>
      <c r="AD35" s="13">
        <v>11</v>
      </c>
    </row>
    <row r="36" ht="19" customHeight="1" spans="1:30">
      <c r="A36" s="13"/>
      <c r="B36" s="13"/>
      <c r="C36" s="13">
        <v>2</v>
      </c>
      <c r="D36" s="13">
        <v>29333</v>
      </c>
      <c r="E36" s="13">
        <v>400</v>
      </c>
      <c r="F36" s="13">
        <v>60</v>
      </c>
      <c r="G36" s="13">
        <v>95</v>
      </c>
      <c r="H36" s="13">
        <v>87</v>
      </c>
      <c r="I36" s="13">
        <v>5.43</v>
      </c>
      <c r="J36" s="13"/>
      <c r="L36" s="13"/>
      <c r="M36" s="13"/>
      <c r="N36" s="13">
        <v>2</v>
      </c>
      <c r="O36" s="13">
        <v>32000</v>
      </c>
      <c r="P36" s="13">
        <v>490</v>
      </c>
      <c r="Q36" s="13">
        <v>62</v>
      </c>
      <c r="R36" s="13">
        <v>90</v>
      </c>
      <c r="S36" s="13">
        <v>7.03</v>
      </c>
      <c r="T36" s="13"/>
      <c r="V36" s="13"/>
      <c r="W36" s="13"/>
      <c r="X36" s="13">
        <v>2</v>
      </c>
      <c r="Y36" s="13">
        <v>30667</v>
      </c>
      <c r="Z36" s="13">
        <v>546</v>
      </c>
      <c r="AA36" s="13">
        <v>53</v>
      </c>
      <c r="AB36" s="13">
        <v>89</v>
      </c>
      <c r="AC36" s="13">
        <v>8.78</v>
      </c>
      <c r="AD36" s="13"/>
    </row>
    <row r="37" ht="19" customHeight="1" spans="1:30">
      <c r="A37" s="13"/>
      <c r="B37" s="13"/>
      <c r="C37" s="13">
        <v>3</v>
      </c>
      <c r="D37" s="13">
        <v>32667</v>
      </c>
      <c r="E37" s="13">
        <v>380</v>
      </c>
      <c r="F37" s="13">
        <v>63</v>
      </c>
      <c r="G37" s="13">
        <v>95</v>
      </c>
      <c r="H37" s="13">
        <v>87</v>
      </c>
      <c r="I37" s="13">
        <v>5.47</v>
      </c>
      <c r="J37" s="13"/>
      <c r="L37" s="13"/>
      <c r="M37" s="13"/>
      <c r="N37" s="13">
        <v>3</v>
      </c>
      <c r="O37" s="13">
        <v>36000</v>
      </c>
      <c r="P37" s="13">
        <v>455</v>
      </c>
      <c r="Q37" s="13">
        <v>64</v>
      </c>
      <c r="R37" s="13">
        <v>89</v>
      </c>
      <c r="S37" s="13">
        <v>7.11</v>
      </c>
      <c r="T37" s="13"/>
      <c r="V37" s="13"/>
      <c r="W37" s="13"/>
      <c r="X37" s="13">
        <v>3</v>
      </c>
      <c r="Y37" s="13">
        <v>35333</v>
      </c>
      <c r="Z37" s="13">
        <v>510</v>
      </c>
      <c r="AA37" s="13">
        <v>59</v>
      </c>
      <c r="AB37" s="13">
        <v>89</v>
      </c>
      <c r="AC37" s="13">
        <v>8.48</v>
      </c>
      <c r="AD37" s="13"/>
    </row>
    <row r="38" ht="19" customHeight="1" spans="1:30">
      <c r="A38" s="13"/>
      <c r="B38" s="13"/>
      <c r="C38" s="13">
        <v>4</v>
      </c>
      <c r="D38" s="13">
        <v>36000</v>
      </c>
      <c r="E38" s="13">
        <v>350</v>
      </c>
      <c r="F38" s="13">
        <v>64</v>
      </c>
      <c r="G38" s="13">
        <v>94</v>
      </c>
      <c r="H38" s="13">
        <v>86</v>
      </c>
      <c r="I38" s="13">
        <v>5.47</v>
      </c>
      <c r="J38" s="13"/>
      <c r="L38" s="13"/>
      <c r="M38" s="13"/>
      <c r="N38" s="13">
        <v>4</v>
      </c>
      <c r="O38" s="13">
        <v>40000</v>
      </c>
      <c r="P38" s="13">
        <v>410</v>
      </c>
      <c r="Q38" s="13">
        <v>65</v>
      </c>
      <c r="R38" s="13">
        <v>89</v>
      </c>
      <c r="S38" s="13">
        <v>7.01</v>
      </c>
      <c r="T38" s="13"/>
      <c r="V38" s="13"/>
      <c r="W38" s="13"/>
      <c r="X38" s="13">
        <v>4</v>
      </c>
      <c r="Y38" s="13">
        <v>40000</v>
      </c>
      <c r="Z38" s="13">
        <v>440</v>
      </c>
      <c r="AA38" s="13">
        <v>57</v>
      </c>
      <c r="AB38" s="13">
        <v>89</v>
      </c>
      <c r="AC38" s="13">
        <v>8.58</v>
      </c>
      <c r="AD38" s="13"/>
    </row>
    <row r="39" ht="19" customHeight="1" spans="1:30">
      <c r="A39" s="13"/>
      <c r="B39" s="13">
        <v>960</v>
      </c>
      <c r="C39" s="13">
        <v>1</v>
      </c>
      <c r="D39" s="13">
        <v>17333</v>
      </c>
      <c r="E39" s="13">
        <v>180</v>
      </c>
      <c r="F39" s="13">
        <v>57</v>
      </c>
      <c r="G39" s="13">
        <v>86</v>
      </c>
      <c r="H39" s="13">
        <v>78</v>
      </c>
      <c r="I39" s="13">
        <v>1.52</v>
      </c>
      <c r="J39" s="13">
        <v>2.2</v>
      </c>
      <c r="L39" s="13"/>
      <c r="M39" s="13">
        <v>960</v>
      </c>
      <c r="N39" s="13">
        <v>1</v>
      </c>
      <c r="O39" s="13">
        <v>18667</v>
      </c>
      <c r="P39" s="13">
        <v>227</v>
      </c>
      <c r="Q39" s="13">
        <v>58</v>
      </c>
      <c r="R39" s="13">
        <v>81</v>
      </c>
      <c r="S39" s="13">
        <v>2.03</v>
      </c>
      <c r="T39" s="13">
        <v>3</v>
      </c>
      <c r="V39" s="13"/>
      <c r="W39" s="13">
        <v>960</v>
      </c>
      <c r="X39" s="13">
        <v>1</v>
      </c>
      <c r="Y39" s="13">
        <v>17333</v>
      </c>
      <c r="Z39" s="13">
        <v>244</v>
      </c>
      <c r="AA39" s="13">
        <v>49</v>
      </c>
      <c r="AB39" s="13">
        <v>81</v>
      </c>
      <c r="AC39" s="13">
        <v>2.4</v>
      </c>
      <c r="AD39" s="13">
        <v>3</v>
      </c>
    </row>
    <row r="40" ht="19" customHeight="1" spans="1:30">
      <c r="A40" s="13"/>
      <c r="B40" s="13"/>
      <c r="C40" s="13">
        <v>2</v>
      </c>
      <c r="D40" s="13">
        <v>19555</v>
      </c>
      <c r="E40" s="13">
        <v>178</v>
      </c>
      <c r="F40" s="13">
        <v>60</v>
      </c>
      <c r="G40" s="13">
        <v>86</v>
      </c>
      <c r="H40" s="13">
        <v>78</v>
      </c>
      <c r="I40" s="13">
        <v>1.61</v>
      </c>
      <c r="J40" s="13"/>
      <c r="L40" s="13"/>
      <c r="M40" s="13"/>
      <c r="N40" s="13">
        <v>2</v>
      </c>
      <c r="O40" s="13">
        <v>21333</v>
      </c>
      <c r="P40" s="13">
        <v>218</v>
      </c>
      <c r="Q40" s="13">
        <v>62</v>
      </c>
      <c r="R40" s="13">
        <v>81</v>
      </c>
      <c r="S40" s="13">
        <v>2.08</v>
      </c>
      <c r="T40" s="13"/>
      <c r="V40" s="13"/>
      <c r="W40" s="13"/>
      <c r="X40" s="13">
        <v>2</v>
      </c>
      <c r="Y40" s="13">
        <v>20445</v>
      </c>
      <c r="Z40" s="13">
        <v>243</v>
      </c>
      <c r="AA40" s="13">
        <v>53</v>
      </c>
      <c r="AB40" s="13">
        <v>81</v>
      </c>
      <c r="AC40" s="13">
        <v>2.6</v>
      </c>
      <c r="AD40" s="13"/>
    </row>
    <row r="41" ht="19" customHeight="1" spans="1:30">
      <c r="A41" s="13"/>
      <c r="B41" s="13"/>
      <c r="C41" s="13">
        <v>3</v>
      </c>
      <c r="D41" s="13">
        <v>21778</v>
      </c>
      <c r="E41" s="13">
        <v>169</v>
      </c>
      <c r="F41" s="13">
        <v>63</v>
      </c>
      <c r="G41" s="13">
        <v>85</v>
      </c>
      <c r="H41" s="13">
        <v>77</v>
      </c>
      <c r="I41" s="13">
        <v>1.62</v>
      </c>
      <c r="J41" s="13"/>
      <c r="L41" s="13"/>
      <c r="M41" s="13"/>
      <c r="N41" s="13">
        <v>3</v>
      </c>
      <c r="O41" s="13">
        <v>24000</v>
      </c>
      <c r="P41" s="13">
        <v>202</v>
      </c>
      <c r="Q41" s="13">
        <v>64</v>
      </c>
      <c r="R41" s="13">
        <v>80</v>
      </c>
      <c r="S41" s="13">
        <v>2.1</v>
      </c>
      <c r="T41" s="13"/>
      <c r="V41" s="13"/>
      <c r="W41" s="13"/>
      <c r="X41" s="13">
        <v>3</v>
      </c>
      <c r="Y41" s="13">
        <v>23555</v>
      </c>
      <c r="Z41" s="13">
        <v>227</v>
      </c>
      <c r="AA41" s="13">
        <v>59</v>
      </c>
      <c r="AB41" s="13">
        <v>80</v>
      </c>
      <c r="AC41" s="13">
        <v>2.52</v>
      </c>
      <c r="AD41" s="13"/>
    </row>
    <row r="42" ht="19" customHeight="1" spans="1:30">
      <c r="A42" s="13"/>
      <c r="B42" s="13"/>
      <c r="C42" s="13">
        <v>4</v>
      </c>
      <c r="D42" s="13">
        <v>24000</v>
      </c>
      <c r="E42" s="13">
        <v>156</v>
      </c>
      <c r="F42" s="13">
        <v>64</v>
      </c>
      <c r="G42" s="13">
        <v>84</v>
      </c>
      <c r="H42" s="13">
        <v>76</v>
      </c>
      <c r="I42" s="13">
        <v>1.63</v>
      </c>
      <c r="J42" s="13"/>
      <c r="L42" s="13"/>
      <c r="M42" s="13"/>
      <c r="N42" s="13">
        <v>4</v>
      </c>
      <c r="O42" s="13">
        <v>26667</v>
      </c>
      <c r="P42" s="13">
        <v>182</v>
      </c>
      <c r="Q42" s="13">
        <v>65</v>
      </c>
      <c r="R42" s="13">
        <v>80</v>
      </c>
      <c r="S42" s="13">
        <v>2.07</v>
      </c>
      <c r="T42" s="13"/>
      <c r="V42" s="13"/>
      <c r="W42" s="13"/>
      <c r="X42" s="13">
        <v>4</v>
      </c>
      <c r="Y42" s="13">
        <v>26667</v>
      </c>
      <c r="Z42" s="13">
        <v>196</v>
      </c>
      <c r="AA42" s="13">
        <v>57</v>
      </c>
      <c r="AB42" s="13">
        <v>80</v>
      </c>
      <c r="AC42" s="13">
        <v>2.55</v>
      </c>
      <c r="AD42" s="13"/>
    </row>
  </sheetData>
  <mergeCells count="78">
    <mergeCell ref="A1:J1"/>
    <mergeCell ref="L1:T1"/>
    <mergeCell ref="V1:AD1"/>
    <mergeCell ref="A3:A10"/>
    <mergeCell ref="A11:A18"/>
    <mergeCell ref="A19:A26"/>
    <mergeCell ref="A27:A34"/>
    <mergeCell ref="A35:A42"/>
    <mergeCell ref="B3:B6"/>
    <mergeCell ref="B7:B10"/>
    <mergeCell ref="B11:B14"/>
    <mergeCell ref="B15:B18"/>
    <mergeCell ref="B19:B22"/>
    <mergeCell ref="B23:B26"/>
    <mergeCell ref="B27:B30"/>
    <mergeCell ref="B31:B34"/>
    <mergeCell ref="B35:B38"/>
    <mergeCell ref="B39:B42"/>
    <mergeCell ref="J3:J6"/>
    <mergeCell ref="J7:J10"/>
    <mergeCell ref="J11:J14"/>
    <mergeCell ref="J15:J18"/>
    <mergeCell ref="J19:J22"/>
    <mergeCell ref="J23:J26"/>
    <mergeCell ref="J27:J30"/>
    <mergeCell ref="J31:J34"/>
    <mergeCell ref="J35:J38"/>
    <mergeCell ref="J39:J42"/>
    <mergeCell ref="L3:L10"/>
    <mergeCell ref="L11:L18"/>
    <mergeCell ref="L19:L26"/>
    <mergeCell ref="L27:L34"/>
    <mergeCell ref="L35:L42"/>
    <mergeCell ref="M3:M6"/>
    <mergeCell ref="M7:M10"/>
    <mergeCell ref="M11:M14"/>
    <mergeCell ref="M15:M18"/>
    <mergeCell ref="M19:M22"/>
    <mergeCell ref="M23:M26"/>
    <mergeCell ref="M27:M30"/>
    <mergeCell ref="M31:M34"/>
    <mergeCell ref="M35:M38"/>
    <mergeCell ref="M39:M42"/>
    <mergeCell ref="T3:T6"/>
    <mergeCell ref="T7:T10"/>
    <mergeCell ref="T11:T14"/>
    <mergeCell ref="T15:T18"/>
    <mergeCell ref="T19:T22"/>
    <mergeCell ref="T23:T26"/>
    <mergeCell ref="T27:T30"/>
    <mergeCell ref="T31:T34"/>
    <mergeCell ref="T35:T38"/>
    <mergeCell ref="T39:T42"/>
    <mergeCell ref="V3:V10"/>
    <mergeCell ref="V11:V18"/>
    <mergeCell ref="V19:V26"/>
    <mergeCell ref="V27:V34"/>
    <mergeCell ref="V35:V42"/>
    <mergeCell ref="W3:W6"/>
    <mergeCell ref="W7:W10"/>
    <mergeCell ref="W11:W14"/>
    <mergeCell ref="W15:W18"/>
    <mergeCell ref="W19:W22"/>
    <mergeCell ref="W23:W26"/>
    <mergeCell ref="W27:W30"/>
    <mergeCell ref="W31:W34"/>
    <mergeCell ref="W35:W38"/>
    <mergeCell ref="W39:W42"/>
    <mergeCell ref="AD3:AD6"/>
    <mergeCell ref="AD7:AD10"/>
    <mergeCell ref="AD11:AD14"/>
    <mergeCell ref="AD15:AD18"/>
    <mergeCell ref="AD19:AD22"/>
    <mergeCell ref="AD23:AD26"/>
    <mergeCell ref="AD27:AD30"/>
    <mergeCell ref="AD31:AD34"/>
    <mergeCell ref="AD35:AD38"/>
    <mergeCell ref="AD39:AD42"/>
  </mergeCells>
  <pageMargins left="0.7" right="0.7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0"/>
  <sheetViews>
    <sheetView zoomScale="85" zoomScaleNormal="85" topLeftCell="A10" workbookViewId="0">
      <selection activeCell="K1" sqref="K$1:S$1048576"/>
    </sheetView>
  </sheetViews>
  <sheetFormatPr defaultColWidth="9" defaultRowHeight="16.5"/>
  <cols>
    <col min="1" max="2" width="9" style="8"/>
    <col min="3" max="3" width="6.75" style="8" customWidth="1"/>
    <col min="4" max="4" width="12.625" style="8"/>
    <col min="5" max="5" width="9" style="8"/>
    <col min="6" max="6" width="9.55833333333333" style="8" customWidth="1"/>
    <col min="7" max="9" width="9" style="8"/>
    <col min="10" max="10" width="7.5" style="8" customWidth="1"/>
    <col min="11" max="12" width="9" style="8"/>
    <col min="13" max="13" width="6.75" style="8" customWidth="1"/>
    <col min="14" max="14" width="12.625" style="8"/>
    <col min="15" max="15" width="9" style="8"/>
    <col min="16" max="16" width="9.55833333333333" style="8" customWidth="1"/>
    <col min="17" max="16384" width="9" style="8"/>
  </cols>
  <sheetData>
    <row r="1" ht="30" customHeight="1" spans="1:19">
      <c r="A1" s="9" t="s">
        <v>177</v>
      </c>
      <c r="B1" s="10"/>
      <c r="C1" s="10"/>
      <c r="D1" s="10"/>
      <c r="E1" s="10"/>
      <c r="F1" s="10"/>
      <c r="G1" s="10"/>
      <c r="H1" s="10"/>
      <c r="I1" s="15"/>
      <c r="K1" s="9" t="s">
        <v>178</v>
      </c>
      <c r="L1" s="10"/>
      <c r="M1" s="10"/>
      <c r="N1" s="10"/>
      <c r="O1" s="10"/>
      <c r="P1" s="10"/>
      <c r="Q1" s="10"/>
      <c r="R1" s="10"/>
      <c r="S1" s="15"/>
    </row>
    <row r="2" ht="50" customHeight="1" spans="1:19">
      <c r="A2" s="11" t="s">
        <v>144</v>
      </c>
      <c r="B2" s="11" t="s">
        <v>145</v>
      </c>
      <c r="C2" s="11" t="s">
        <v>146</v>
      </c>
      <c r="D2" s="11" t="s">
        <v>147</v>
      </c>
      <c r="E2" s="11" t="s">
        <v>148</v>
      </c>
      <c r="F2" s="11" t="s">
        <v>149</v>
      </c>
      <c r="G2" s="11" t="s">
        <v>150</v>
      </c>
      <c r="H2" s="11" t="s">
        <v>151</v>
      </c>
      <c r="I2" s="11" t="s">
        <v>152</v>
      </c>
      <c r="K2" s="11" t="s">
        <v>144</v>
      </c>
      <c r="L2" s="11" t="s">
        <v>145</v>
      </c>
      <c r="M2" s="11" t="s">
        <v>146</v>
      </c>
      <c r="N2" s="11" t="s">
        <v>147</v>
      </c>
      <c r="O2" s="11" t="s">
        <v>148</v>
      </c>
      <c r="P2" s="11" t="s">
        <v>149</v>
      </c>
      <c r="Q2" s="11" t="s">
        <v>150</v>
      </c>
      <c r="R2" s="11" t="s">
        <v>151</v>
      </c>
      <c r="S2" s="11" t="s">
        <v>152</v>
      </c>
    </row>
    <row r="3" ht="19" customHeight="1" spans="1:19">
      <c r="A3" s="12">
        <v>25</v>
      </c>
      <c r="B3" s="12">
        <v>1440</v>
      </c>
      <c r="C3" s="12">
        <v>1</v>
      </c>
      <c r="D3" s="12">
        <v>15000</v>
      </c>
      <c r="E3" s="12">
        <v>350</v>
      </c>
      <c r="F3" s="12">
        <v>52</v>
      </c>
      <c r="G3" s="12">
        <v>83</v>
      </c>
      <c r="H3" s="12">
        <v>2.8</v>
      </c>
      <c r="I3" s="12">
        <v>4</v>
      </c>
      <c r="K3" s="12">
        <v>25</v>
      </c>
      <c r="L3" s="12">
        <v>1440</v>
      </c>
      <c r="M3" s="12">
        <v>1</v>
      </c>
      <c r="N3" s="12">
        <v>14000</v>
      </c>
      <c r="O3" s="12">
        <v>530</v>
      </c>
      <c r="P3" s="12">
        <v>48</v>
      </c>
      <c r="Q3" s="12">
        <v>87</v>
      </c>
      <c r="R3" s="12">
        <v>4.29</v>
      </c>
      <c r="S3" s="12">
        <v>5.5</v>
      </c>
    </row>
    <row r="4" ht="19" customHeight="1" spans="1:19">
      <c r="A4" s="13"/>
      <c r="B4" s="13"/>
      <c r="C4" s="13">
        <v>2</v>
      </c>
      <c r="D4" s="13">
        <v>18667</v>
      </c>
      <c r="E4" s="13">
        <v>310</v>
      </c>
      <c r="F4" s="13">
        <v>58</v>
      </c>
      <c r="G4" s="13">
        <v>83</v>
      </c>
      <c r="H4" s="13">
        <v>2.77</v>
      </c>
      <c r="I4" s="13"/>
      <c r="K4" s="13"/>
      <c r="L4" s="13"/>
      <c r="M4" s="13">
        <v>2</v>
      </c>
      <c r="N4" s="13">
        <v>18167</v>
      </c>
      <c r="O4" s="13">
        <v>445</v>
      </c>
      <c r="P4" s="13">
        <v>51</v>
      </c>
      <c r="Q4" s="13">
        <v>86</v>
      </c>
      <c r="R4" s="13">
        <v>4.4</v>
      </c>
      <c r="S4" s="13"/>
    </row>
    <row r="5" ht="19" customHeight="1" spans="1:19">
      <c r="A5" s="13"/>
      <c r="B5" s="13"/>
      <c r="C5" s="13">
        <v>3</v>
      </c>
      <c r="D5" s="13">
        <v>22333</v>
      </c>
      <c r="E5" s="13">
        <v>260</v>
      </c>
      <c r="F5" s="13">
        <v>60</v>
      </c>
      <c r="G5" s="13">
        <v>82</v>
      </c>
      <c r="H5" s="13">
        <v>2.69</v>
      </c>
      <c r="I5" s="13"/>
      <c r="K5" s="13"/>
      <c r="L5" s="13"/>
      <c r="M5" s="13">
        <v>3</v>
      </c>
      <c r="N5" s="13">
        <v>22333</v>
      </c>
      <c r="O5" s="13">
        <v>375</v>
      </c>
      <c r="P5" s="13">
        <v>54</v>
      </c>
      <c r="Q5" s="13">
        <v>85</v>
      </c>
      <c r="R5" s="13">
        <v>4.31</v>
      </c>
      <c r="S5" s="13"/>
    </row>
    <row r="6" ht="19" customHeight="1" spans="1:19">
      <c r="A6" s="13"/>
      <c r="B6" s="13"/>
      <c r="C6" s="13">
        <v>4</v>
      </c>
      <c r="D6" s="13">
        <v>26000</v>
      </c>
      <c r="E6" s="13">
        <v>170</v>
      </c>
      <c r="F6" s="13">
        <v>55</v>
      </c>
      <c r="G6" s="13">
        <v>80</v>
      </c>
      <c r="H6" s="13">
        <v>2.23</v>
      </c>
      <c r="I6" s="13"/>
      <c r="K6" s="13"/>
      <c r="L6" s="13"/>
      <c r="M6" s="13">
        <v>4</v>
      </c>
      <c r="N6" s="13">
        <v>26500</v>
      </c>
      <c r="O6" s="13">
        <v>210</v>
      </c>
      <c r="P6" s="13">
        <v>46</v>
      </c>
      <c r="Q6" s="13">
        <v>82</v>
      </c>
      <c r="R6" s="13">
        <v>3.36</v>
      </c>
      <c r="S6" s="13"/>
    </row>
    <row r="7" ht="19" customHeight="1" spans="1:19">
      <c r="A7" s="13"/>
      <c r="B7" s="13">
        <v>960</v>
      </c>
      <c r="C7" s="13">
        <v>1</v>
      </c>
      <c r="D7" s="13">
        <v>10000</v>
      </c>
      <c r="E7" s="13">
        <v>156</v>
      </c>
      <c r="F7" s="13">
        <v>52</v>
      </c>
      <c r="G7" s="13">
        <v>74</v>
      </c>
      <c r="H7" s="13">
        <v>0.83</v>
      </c>
      <c r="I7" s="13">
        <v>1.5</v>
      </c>
      <c r="K7" s="13"/>
      <c r="L7" s="13">
        <v>960</v>
      </c>
      <c r="M7" s="13">
        <v>1</v>
      </c>
      <c r="N7" s="13">
        <v>9333</v>
      </c>
      <c r="O7" s="13">
        <v>236</v>
      </c>
      <c r="P7" s="13">
        <v>48</v>
      </c>
      <c r="Q7" s="13">
        <v>78</v>
      </c>
      <c r="R7" s="13">
        <v>1.27</v>
      </c>
      <c r="S7" s="13">
        <v>2.2</v>
      </c>
    </row>
    <row r="8" ht="19" customHeight="1" spans="1:19">
      <c r="A8" s="13"/>
      <c r="B8" s="13"/>
      <c r="C8" s="13">
        <v>2</v>
      </c>
      <c r="D8" s="13">
        <v>12445</v>
      </c>
      <c r="E8" s="13">
        <v>138</v>
      </c>
      <c r="F8" s="13">
        <v>58</v>
      </c>
      <c r="G8" s="13">
        <v>73</v>
      </c>
      <c r="H8" s="13">
        <v>0.82</v>
      </c>
      <c r="I8" s="13"/>
      <c r="K8" s="13"/>
      <c r="L8" s="13"/>
      <c r="M8" s="13">
        <v>2</v>
      </c>
      <c r="N8" s="13">
        <v>12111</v>
      </c>
      <c r="O8" s="13">
        <v>198</v>
      </c>
      <c r="P8" s="13">
        <v>51</v>
      </c>
      <c r="Q8" s="13">
        <v>78</v>
      </c>
      <c r="R8" s="13">
        <v>1.31</v>
      </c>
      <c r="S8" s="13"/>
    </row>
    <row r="9" ht="19" customHeight="1" spans="1:19">
      <c r="A9" s="13"/>
      <c r="B9" s="13"/>
      <c r="C9" s="13">
        <v>3</v>
      </c>
      <c r="D9" s="13">
        <v>14889</v>
      </c>
      <c r="E9" s="13">
        <v>116</v>
      </c>
      <c r="F9" s="13">
        <v>60</v>
      </c>
      <c r="G9" s="13">
        <v>73</v>
      </c>
      <c r="H9" s="13">
        <v>0.8</v>
      </c>
      <c r="I9" s="13"/>
      <c r="K9" s="13"/>
      <c r="L9" s="13"/>
      <c r="M9" s="13">
        <v>3</v>
      </c>
      <c r="N9" s="13">
        <v>14889</v>
      </c>
      <c r="O9" s="13">
        <v>167</v>
      </c>
      <c r="P9" s="13">
        <v>54</v>
      </c>
      <c r="Q9" s="13">
        <v>77</v>
      </c>
      <c r="R9" s="13">
        <v>1.28</v>
      </c>
      <c r="S9" s="13"/>
    </row>
    <row r="10" ht="19" customHeight="1" spans="1:19">
      <c r="A10" s="13"/>
      <c r="B10" s="13"/>
      <c r="C10" s="13">
        <v>4</v>
      </c>
      <c r="D10" s="13">
        <v>17333</v>
      </c>
      <c r="E10" s="13">
        <v>76</v>
      </c>
      <c r="F10" s="13">
        <v>55</v>
      </c>
      <c r="G10" s="13">
        <v>71</v>
      </c>
      <c r="H10" s="13">
        <v>0.67</v>
      </c>
      <c r="I10" s="13"/>
      <c r="K10" s="13"/>
      <c r="L10" s="13"/>
      <c r="M10" s="13">
        <v>4</v>
      </c>
      <c r="N10" s="13">
        <v>17667</v>
      </c>
      <c r="O10" s="13">
        <v>93</v>
      </c>
      <c r="P10" s="13">
        <v>46</v>
      </c>
      <c r="Q10" s="13">
        <v>76</v>
      </c>
      <c r="R10" s="13">
        <v>0.99</v>
      </c>
      <c r="S10" s="13"/>
    </row>
    <row r="11" ht="19" customHeight="1" spans="1:19">
      <c r="A11" s="14">
        <v>30</v>
      </c>
      <c r="B11" s="14">
        <v>1440</v>
      </c>
      <c r="C11" s="14">
        <v>1</v>
      </c>
      <c r="D11" s="14">
        <v>20000</v>
      </c>
      <c r="E11" s="14">
        <v>390</v>
      </c>
      <c r="F11" s="14">
        <v>56</v>
      </c>
      <c r="G11" s="14">
        <v>85</v>
      </c>
      <c r="H11" s="14">
        <v>3.87</v>
      </c>
      <c r="I11" s="14">
        <v>5.5</v>
      </c>
      <c r="K11" s="14">
        <v>30</v>
      </c>
      <c r="L11" s="14">
        <v>1440</v>
      </c>
      <c r="M11" s="14">
        <v>1</v>
      </c>
      <c r="N11" s="14">
        <v>22000</v>
      </c>
      <c r="O11" s="14">
        <v>535</v>
      </c>
      <c r="P11" s="14">
        <v>53</v>
      </c>
      <c r="Q11" s="14">
        <v>88</v>
      </c>
      <c r="R11" s="14">
        <v>6.17</v>
      </c>
      <c r="S11" s="14">
        <v>7.5</v>
      </c>
    </row>
    <row r="12" ht="19" customHeight="1" spans="1:19">
      <c r="A12" s="14"/>
      <c r="B12" s="14"/>
      <c r="C12" s="14">
        <v>2</v>
      </c>
      <c r="D12" s="14">
        <v>23667</v>
      </c>
      <c r="E12" s="14">
        <v>365</v>
      </c>
      <c r="F12" s="14">
        <v>60</v>
      </c>
      <c r="G12" s="14">
        <v>85</v>
      </c>
      <c r="H12" s="14">
        <v>4</v>
      </c>
      <c r="I12" s="14"/>
      <c r="K12" s="14"/>
      <c r="L12" s="14"/>
      <c r="M12" s="14">
        <v>2</v>
      </c>
      <c r="N12" s="14">
        <v>26000</v>
      </c>
      <c r="O12" s="14">
        <v>470</v>
      </c>
      <c r="P12" s="14">
        <v>56</v>
      </c>
      <c r="Q12" s="14">
        <v>88</v>
      </c>
      <c r="R12" s="14">
        <v>6.06</v>
      </c>
      <c r="S12" s="14"/>
    </row>
    <row r="13" ht="19" customHeight="1" spans="1:19">
      <c r="A13" s="14"/>
      <c r="B13" s="14"/>
      <c r="C13" s="14">
        <v>3</v>
      </c>
      <c r="D13" s="14">
        <v>27333</v>
      </c>
      <c r="E13" s="14">
        <v>306</v>
      </c>
      <c r="F13" s="14">
        <v>62</v>
      </c>
      <c r="G13" s="14">
        <v>84</v>
      </c>
      <c r="H13" s="14">
        <v>3.75</v>
      </c>
      <c r="I13" s="14"/>
      <c r="K13" s="14"/>
      <c r="L13" s="14"/>
      <c r="M13" s="14">
        <v>3</v>
      </c>
      <c r="N13" s="14">
        <v>30000</v>
      </c>
      <c r="O13" s="14">
        <v>400</v>
      </c>
      <c r="P13" s="14">
        <v>58</v>
      </c>
      <c r="Q13" s="14">
        <v>87</v>
      </c>
      <c r="R13" s="14">
        <v>5.75</v>
      </c>
      <c r="S13" s="14"/>
    </row>
    <row r="14" ht="19" customHeight="1" spans="1:19">
      <c r="A14" s="14"/>
      <c r="B14" s="14"/>
      <c r="C14" s="14">
        <v>4</v>
      </c>
      <c r="D14" s="14">
        <v>31000</v>
      </c>
      <c r="E14" s="14">
        <v>235</v>
      </c>
      <c r="F14" s="14">
        <v>59</v>
      </c>
      <c r="G14" s="14">
        <v>82</v>
      </c>
      <c r="H14" s="14">
        <v>3.43</v>
      </c>
      <c r="I14" s="14"/>
      <c r="K14" s="14"/>
      <c r="L14" s="14"/>
      <c r="M14" s="14">
        <v>4</v>
      </c>
      <c r="N14" s="14">
        <v>34000</v>
      </c>
      <c r="O14" s="14">
        <v>245</v>
      </c>
      <c r="P14" s="14">
        <v>54</v>
      </c>
      <c r="Q14" s="14">
        <v>85</v>
      </c>
      <c r="R14" s="14">
        <v>4.28</v>
      </c>
      <c r="S14" s="14"/>
    </row>
    <row r="15" ht="19" customHeight="1" spans="1:19">
      <c r="A15" s="14"/>
      <c r="B15" s="14">
        <v>960</v>
      </c>
      <c r="C15" s="14">
        <v>1</v>
      </c>
      <c r="D15" s="14">
        <v>13333</v>
      </c>
      <c r="E15" s="14">
        <v>173</v>
      </c>
      <c r="F15" s="14">
        <v>56</v>
      </c>
      <c r="G15" s="14">
        <v>76</v>
      </c>
      <c r="H15" s="14">
        <v>1.14</v>
      </c>
      <c r="I15" s="14">
        <v>1.5</v>
      </c>
      <c r="K15" s="14"/>
      <c r="L15" s="14">
        <v>960</v>
      </c>
      <c r="M15" s="14">
        <v>1</v>
      </c>
      <c r="N15" s="14">
        <v>14667</v>
      </c>
      <c r="O15" s="14">
        <v>238</v>
      </c>
      <c r="P15" s="14">
        <v>53</v>
      </c>
      <c r="Q15" s="14">
        <v>79</v>
      </c>
      <c r="R15" s="14">
        <v>1.83</v>
      </c>
      <c r="S15" s="14">
        <v>2.2</v>
      </c>
    </row>
    <row r="16" ht="19" customHeight="1" spans="1:19">
      <c r="A16" s="14"/>
      <c r="B16" s="14"/>
      <c r="C16" s="14">
        <v>2</v>
      </c>
      <c r="D16" s="14">
        <v>15778</v>
      </c>
      <c r="E16" s="14">
        <v>162</v>
      </c>
      <c r="F16" s="14">
        <v>60</v>
      </c>
      <c r="G16" s="14">
        <v>75</v>
      </c>
      <c r="H16" s="14">
        <v>1.18</v>
      </c>
      <c r="I16" s="14"/>
      <c r="K16" s="14"/>
      <c r="L16" s="14"/>
      <c r="M16" s="14">
        <v>2</v>
      </c>
      <c r="N16" s="14">
        <v>17333</v>
      </c>
      <c r="O16" s="14">
        <v>209</v>
      </c>
      <c r="P16" s="14">
        <v>56</v>
      </c>
      <c r="Q16" s="14">
        <v>79</v>
      </c>
      <c r="R16" s="14">
        <v>1.8</v>
      </c>
      <c r="S16" s="14"/>
    </row>
    <row r="17" ht="19" customHeight="1" spans="1:19">
      <c r="A17" s="14"/>
      <c r="B17" s="14"/>
      <c r="C17" s="14">
        <v>3</v>
      </c>
      <c r="D17" s="14">
        <v>18222</v>
      </c>
      <c r="E17" s="14">
        <v>136</v>
      </c>
      <c r="F17" s="14">
        <v>62</v>
      </c>
      <c r="G17" s="14">
        <v>74</v>
      </c>
      <c r="H17" s="14">
        <v>1.11</v>
      </c>
      <c r="I17" s="14"/>
      <c r="K17" s="14"/>
      <c r="L17" s="14"/>
      <c r="M17" s="14">
        <v>3</v>
      </c>
      <c r="N17" s="14">
        <v>20000</v>
      </c>
      <c r="O17" s="14">
        <v>178</v>
      </c>
      <c r="P17" s="14">
        <v>58</v>
      </c>
      <c r="Q17" s="14">
        <v>78</v>
      </c>
      <c r="R17" s="14">
        <v>1.7</v>
      </c>
      <c r="S17" s="14"/>
    </row>
    <row r="18" ht="19" customHeight="1" spans="1:19">
      <c r="A18" s="14"/>
      <c r="B18" s="14"/>
      <c r="C18" s="14">
        <v>4</v>
      </c>
      <c r="D18" s="14">
        <v>20667</v>
      </c>
      <c r="E18" s="14">
        <v>104</v>
      </c>
      <c r="F18" s="14">
        <v>59</v>
      </c>
      <c r="G18" s="14">
        <v>72</v>
      </c>
      <c r="H18" s="14">
        <v>1.01</v>
      </c>
      <c r="I18" s="14"/>
      <c r="K18" s="14"/>
      <c r="L18" s="14"/>
      <c r="M18" s="14">
        <v>4</v>
      </c>
      <c r="N18" s="14">
        <v>22667</v>
      </c>
      <c r="O18" s="14">
        <v>109</v>
      </c>
      <c r="P18" s="14">
        <v>54</v>
      </c>
      <c r="Q18" s="14">
        <v>77</v>
      </c>
      <c r="R18" s="14">
        <v>1.27</v>
      </c>
      <c r="S18" s="14"/>
    </row>
    <row r="19" ht="19" customHeight="1" spans="1:19">
      <c r="A19" s="13">
        <v>35</v>
      </c>
      <c r="B19" s="13">
        <v>1440</v>
      </c>
      <c r="C19" s="13">
        <v>1</v>
      </c>
      <c r="D19" s="13">
        <v>24500</v>
      </c>
      <c r="E19" s="13">
        <v>420</v>
      </c>
      <c r="F19" s="13">
        <v>57</v>
      </c>
      <c r="G19" s="13">
        <v>86</v>
      </c>
      <c r="H19" s="13">
        <v>5.01</v>
      </c>
      <c r="I19" s="13">
        <v>7.5</v>
      </c>
      <c r="K19" s="13">
        <v>35</v>
      </c>
      <c r="L19" s="13">
        <v>1460</v>
      </c>
      <c r="M19" s="13">
        <v>1</v>
      </c>
      <c r="N19" s="13">
        <v>29000</v>
      </c>
      <c r="O19" s="13">
        <v>550</v>
      </c>
      <c r="P19" s="13">
        <v>54</v>
      </c>
      <c r="Q19" s="13">
        <v>90</v>
      </c>
      <c r="R19" s="13">
        <v>8.2</v>
      </c>
      <c r="S19" s="13">
        <v>11</v>
      </c>
    </row>
    <row r="20" ht="19" customHeight="1" spans="1:19">
      <c r="A20" s="13"/>
      <c r="B20" s="13"/>
      <c r="C20" s="13">
        <v>2</v>
      </c>
      <c r="D20" s="13">
        <v>29333</v>
      </c>
      <c r="E20" s="13">
        <v>400</v>
      </c>
      <c r="F20" s="13">
        <v>62</v>
      </c>
      <c r="G20" s="13">
        <v>86</v>
      </c>
      <c r="H20" s="13">
        <v>5.26</v>
      </c>
      <c r="I20" s="13"/>
      <c r="K20" s="13"/>
      <c r="L20" s="13"/>
      <c r="M20" s="13">
        <v>2</v>
      </c>
      <c r="N20" s="13">
        <v>33000</v>
      </c>
      <c r="O20" s="13">
        <v>524</v>
      </c>
      <c r="P20" s="13">
        <v>59</v>
      </c>
      <c r="Q20" s="13">
        <v>89</v>
      </c>
      <c r="R20" s="13">
        <v>8.14</v>
      </c>
      <c r="S20" s="13"/>
    </row>
    <row r="21" ht="19" customHeight="1" spans="1:19">
      <c r="A21" s="13"/>
      <c r="B21" s="13"/>
      <c r="C21" s="13">
        <v>3</v>
      </c>
      <c r="D21" s="13">
        <v>34167</v>
      </c>
      <c r="E21" s="13">
        <v>354</v>
      </c>
      <c r="F21" s="13">
        <v>65</v>
      </c>
      <c r="G21" s="13">
        <v>86</v>
      </c>
      <c r="H21" s="13">
        <v>5.17</v>
      </c>
      <c r="I21" s="13"/>
      <c r="K21" s="13"/>
      <c r="L21" s="13"/>
      <c r="M21" s="13">
        <v>3</v>
      </c>
      <c r="N21" s="13">
        <v>37000</v>
      </c>
      <c r="O21" s="13">
        <v>448</v>
      </c>
      <c r="P21" s="13">
        <v>61</v>
      </c>
      <c r="Q21" s="13">
        <v>89</v>
      </c>
      <c r="R21" s="13">
        <v>7.55</v>
      </c>
      <c r="S21" s="13"/>
    </row>
    <row r="22" ht="19" customHeight="1" spans="1:19">
      <c r="A22" s="13"/>
      <c r="B22" s="13"/>
      <c r="C22" s="13">
        <v>4</v>
      </c>
      <c r="D22" s="13">
        <v>39000</v>
      </c>
      <c r="E22" s="13">
        <v>287</v>
      </c>
      <c r="F22" s="13">
        <v>63</v>
      </c>
      <c r="G22" s="13">
        <v>85</v>
      </c>
      <c r="H22" s="13">
        <v>4.94</v>
      </c>
      <c r="I22" s="13"/>
      <c r="K22" s="13"/>
      <c r="L22" s="13"/>
      <c r="M22" s="13">
        <v>4</v>
      </c>
      <c r="N22" s="13">
        <v>41000</v>
      </c>
      <c r="O22" s="13">
        <v>300</v>
      </c>
      <c r="P22" s="13">
        <v>58</v>
      </c>
      <c r="Q22" s="13">
        <v>87</v>
      </c>
      <c r="R22" s="13">
        <v>5.89</v>
      </c>
      <c r="S22" s="13"/>
    </row>
    <row r="23" ht="19" customHeight="1" spans="1:19">
      <c r="A23" s="13"/>
      <c r="B23" s="13">
        <v>960</v>
      </c>
      <c r="C23" s="13">
        <v>1</v>
      </c>
      <c r="D23" s="13">
        <v>16333</v>
      </c>
      <c r="E23" s="13">
        <v>187</v>
      </c>
      <c r="F23" s="13">
        <v>57</v>
      </c>
      <c r="G23" s="13">
        <v>78</v>
      </c>
      <c r="H23" s="13">
        <v>1.49</v>
      </c>
      <c r="I23" s="13">
        <v>2.2</v>
      </c>
      <c r="K23" s="13"/>
      <c r="L23" s="13">
        <v>960</v>
      </c>
      <c r="M23" s="13">
        <v>1</v>
      </c>
      <c r="N23" s="13">
        <v>19333</v>
      </c>
      <c r="O23" s="13">
        <v>244</v>
      </c>
      <c r="P23" s="13">
        <v>54</v>
      </c>
      <c r="Q23" s="13">
        <v>81</v>
      </c>
      <c r="R23" s="13">
        <v>2.43</v>
      </c>
      <c r="S23" s="13">
        <v>3</v>
      </c>
    </row>
    <row r="24" ht="19" customHeight="1" spans="1:19">
      <c r="A24" s="13"/>
      <c r="B24" s="13"/>
      <c r="C24" s="13">
        <v>2</v>
      </c>
      <c r="D24" s="13">
        <v>19555</v>
      </c>
      <c r="E24" s="13">
        <v>178</v>
      </c>
      <c r="F24" s="13">
        <v>62</v>
      </c>
      <c r="G24" s="13">
        <v>77</v>
      </c>
      <c r="H24" s="13">
        <v>1.56</v>
      </c>
      <c r="I24" s="13"/>
      <c r="K24" s="13"/>
      <c r="L24" s="13"/>
      <c r="M24" s="13">
        <v>2</v>
      </c>
      <c r="N24" s="13">
        <v>22000</v>
      </c>
      <c r="O24" s="13">
        <v>233</v>
      </c>
      <c r="P24" s="13">
        <v>59</v>
      </c>
      <c r="Q24" s="13">
        <v>81</v>
      </c>
      <c r="R24" s="13">
        <v>2.41</v>
      </c>
      <c r="S24" s="13"/>
    </row>
    <row r="25" ht="19" customHeight="1" spans="1:19">
      <c r="A25" s="13"/>
      <c r="B25" s="13"/>
      <c r="C25" s="13">
        <v>3</v>
      </c>
      <c r="D25" s="13">
        <v>22778</v>
      </c>
      <c r="E25" s="13">
        <v>157</v>
      </c>
      <c r="F25" s="13">
        <v>65</v>
      </c>
      <c r="G25" s="13">
        <v>76</v>
      </c>
      <c r="H25" s="13">
        <v>1.53</v>
      </c>
      <c r="I25" s="13"/>
      <c r="K25" s="13"/>
      <c r="L25" s="13"/>
      <c r="M25" s="13">
        <v>3</v>
      </c>
      <c r="N25" s="13">
        <v>24667</v>
      </c>
      <c r="O25" s="13">
        <v>199</v>
      </c>
      <c r="P25" s="13">
        <v>61</v>
      </c>
      <c r="Q25" s="13">
        <v>80</v>
      </c>
      <c r="R25" s="13">
        <v>2.24</v>
      </c>
      <c r="S25" s="13"/>
    </row>
    <row r="26" ht="19" customHeight="1" spans="1:19">
      <c r="A26" s="13"/>
      <c r="B26" s="13"/>
      <c r="C26" s="13">
        <v>4</v>
      </c>
      <c r="D26" s="13">
        <v>26000</v>
      </c>
      <c r="E26" s="13">
        <v>128</v>
      </c>
      <c r="F26" s="13">
        <v>63</v>
      </c>
      <c r="G26" s="13">
        <v>75</v>
      </c>
      <c r="H26" s="13">
        <v>1.47</v>
      </c>
      <c r="I26" s="13"/>
      <c r="K26" s="13"/>
      <c r="L26" s="13"/>
      <c r="M26" s="13">
        <v>4</v>
      </c>
      <c r="N26" s="13">
        <v>27333</v>
      </c>
      <c r="O26" s="13">
        <v>133</v>
      </c>
      <c r="P26" s="13">
        <v>58</v>
      </c>
      <c r="Q26" s="13">
        <v>79</v>
      </c>
      <c r="R26" s="13">
        <v>1.74</v>
      </c>
      <c r="S26" s="13"/>
    </row>
    <row r="27" ht="19" customHeight="1" spans="1:19">
      <c r="A27" s="14">
        <v>40</v>
      </c>
      <c r="B27" s="14">
        <v>1460</v>
      </c>
      <c r="C27" s="14">
        <v>1</v>
      </c>
      <c r="D27" s="14">
        <v>29000</v>
      </c>
      <c r="E27" s="14">
        <v>455</v>
      </c>
      <c r="F27" s="14">
        <v>54</v>
      </c>
      <c r="G27" s="14">
        <v>88</v>
      </c>
      <c r="H27" s="14">
        <v>6.79</v>
      </c>
      <c r="I27" s="14">
        <v>11</v>
      </c>
      <c r="K27" s="14">
        <v>40</v>
      </c>
      <c r="L27" s="14">
        <v>1460</v>
      </c>
      <c r="M27" s="14">
        <v>1</v>
      </c>
      <c r="N27" s="14">
        <v>35000</v>
      </c>
      <c r="O27" s="14">
        <v>612</v>
      </c>
      <c r="P27" s="14">
        <v>56</v>
      </c>
      <c r="Q27" s="14">
        <v>91</v>
      </c>
      <c r="R27" s="14">
        <v>10.63</v>
      </c>
      <c r="S27" s="14">
        <v>15</v>
      </c>
    </row>
    <row r="28" ht="19" customHeight="1" spans="1:19">
      <c r="A28" s="14"/>
      <c r="B28" s="14"/>
      <c r="C28" s="14">
        <v>2</v>
      </c>
      <c r="D28" s="14">
        <v>33333</v>
      </c>
      <c r="E28" s="14">
        <v>426</v>
      </c>
      <c r="F28" s="14">
        <v>59</v>
      </c>
      <c r="G28" s="14">
        <v>88</v>
      </c>
      <c r="H28" s="14">
        <v>6.69</v>
      </c>
      <c r="I28" s="14"/>
      <c r="K28" s="14"/>
      <c r="L28" s="14"/>
      <c r="M28" s="14">
        <v>2</v>
      </c>
      <c r="N28" s="14">
        <v>39000</v>
      </c>
      <c r="O28" s="14">
        <v>600</v>
      </c>
      <c r="P28" s="14">
        <v>61</v>
      </c>
      <c r="Q28" s="14">
        <v>91</v>
      </c>
      <c r="R28" s="14">
        <v>10.66</v>
      </c>
      <c r="S28" s="14"/>
    </row>
    <row r="29" ht="19" customHeight="1" spans="1:19">
      <c r="A29" s="14"/>
      <c r="B29" s="14"/>
      <c r="C29" s="14">
        <v>3</v>
      </c>
      <c r="D29" s="14">
        <v>37667</v>
      </c>
      <c r="E29" s="14">
        <v>405</v>
      </c>
      <c r="F29" s="14">
        <v>62</v>
      </c>
      <c r="G29" s="14">
        <v>88</v>
      </c>
      <c r="H29" s="14">
        <v>6.83</v>
      </c>
      <c r="I29" s="14"/>
      <c r="K29" s="14"/>
      <c r="L29" s="14"/>
      <c r="M29" s="14">
        <v>3</v>
      </c>
      <c r="N29" s="14">
        <v>43000</v>
      </c>
      <c r="O29" s="14">
        <v>540</v>
      </c>
      <c r="P29" s="14">
        <v>64</v>
      </c>
      <c r="Q29" s="14">
        <v>91</v>
      </c>
      <c r="R29" s="14">
        <v>10.08</v>
      </c>
      <c r="S29" s="14"/>
    </row>
    <row r="30" ht="19" customHeight="1" spans="1:19">
      <c r="A30" s="14"/>
      <c r="B30" s="14"/>
      <c r="C30" s="14">
        <v>4</v>
      </c>
      <c r="D30" s="14">
        <v>42000</v>
      </c>
      <c r="E30" s="14">
        <v>365</v>
      </c>
      <c r="F30" s="14">
        <v>62</v>
      </c>
      <c r="G30" s="14">
        <v>87</v>
      </c>
      <c r="H30" s="14">
        <v>6.87</v>
      </c>
      <c r="I30" s="14"/>
      <c r="K30" s="14"/>
      <c r="L30" s="14"/>
      <c r="M30" s="14">
        <v>4</v>
      </c>
      <c r="N30" s="14">
        <v>47000</v>
      </c>
      <c r="O30" s="14">
        <v>420</v>
      </c>
      <c r="P30" s="14">
        <v>63</v>
      </c>
      <c r="Q30" s="14">
        <v>90</v>
      </c>
      <c r="R30" s="14">
        <v>8.7</v>
      </c>
      <c r="S30" s="14"/>
    </row>
    <row r="31" ht="19" customHeight="1" spans="1:19">
      <c r="A31" s="14"/>
      <c r="B31" s="14">
        <v>960</v>
      </c>
      <c r="C31" s="14">
        <v>1</v>
      </c>
      <c r="D31" s="14">
        <v>19333</v>
      </c>
      <c r="E31" s="14">
        <v>202</v>
      </c>
      <c r="F31" s="14">
        <v>54</v>
      </c>
      <c r="G31" s="14">
        <v>79</v>
      </c>
      <c r="H31" s="14">
        <v>2.01</v>
      </c>
      <c r="I31" s="14">
        <v>3</v>
      </c>
      <c r="K31" s="14"/>
      <c r="L31" s="14">
        <v>960</v>
      </c>
      <c r="M31" s="14">
        <v>1</v>
      </c>
      <c r="N31" s="14">
        <v>23333</v>
      </c>
      <c r="O31" s="14">
        <v>272</v>
      </c>
      <c r="P31" s="14">
        <v>56</v>
      </c>
      <c r="Q31" s="14">
        <v>82</v>
      </c>
      <c r="R31" s="14">
        <v>3.15</v>
      </c>
      <c r="S31" s="14">
        <v>4</v>
      </c>
    </row>
    <row r="32" ht="19" customHeight="1" spans="1:19">
      <c r="A32" s="14"/>
      <c r="B32" s="14"/>
      <c r="C32" s="14">
        <v>2</v>
      </c>
      <c r="D32" s="14">
        <v>22222</v>
      </c>
      <c r="E32" s="14">
        <v>189</v>
      </c>
      <c r="F32" s="14">
        <v>59</v>
      </c>
      <c r="G32" s="14">
        <v>79</v>
      </c>
      <c r="H32" s="14">
        <v>1.98</v>
      </c>
      <c r="I32" s="14"/>
      <c r="K32" s="14"/>
      <c r="L32" s="14"/>
      <c r="M32" s="14">
        <v>2</v>
      </c>
      <c r="N32" s="14">
        <v>26000</v>
      </c>
      <c r="O32" s="14">
        <v>267</v>
      </c>
      <c r="P32" s="14">
        <v>61</v>
      </c>
      <c r="Q32" s="14">
        <v>82</v>
      </c>
      <c r="R32" s="14">
        <v>3.16</v>
      </c>
      <c r="S32" s="14"/>
    </row>
    <row r="33" ht="19" customHeight="1" spans="1:19">
      <c r="A33" s="14"/>
      <c r="B33" s="14"/>
      <c r="C33" s="14">
        <v>3</v>
      </c>
      <c r="D33" s="14">
        <v>25111</v>
      </c>
      <c r="E33" s="14">
        <v>180</v>
      </c>
      <c r="F33" s="14">
        <v>62</v>
      </c>
      <c r="G33" s="14">
        <v>79</v>
      </c>
      <c r="H33" s="14">
        <v>2.03</v>
      </c>
      <c r="I33" s="14"/>
      <c r="K33" s="14"/>
      <c r="L33" s="14"/>
      <c r="M33" s="14">
        <v>3</v>
      </c>
      <c r="N33" s="14">
        <v>28667</v>
      </c>
      <c r="O33" s="14">
        <v>240</v>
      </c>
      <c r="P33" s="14">
        <v>64</v>
      </c>
      <c r="Q33" s="14">
        <v>82</v>
      </c>
      <c r="R33" s="14">
        <v>2.99</v>
      </c>
      <c r="S33" s="14"/>
    </row>
    <row r="34" ht="19" customHeight="1" spans="1:19">
      <c r="A34" s="14"/>
      <c r="B34" s="14"/>
      <c r="C34" s="14">
        <v>4</v>
      </c>
      <c r="D34" s="14">
        <v>28000</v>
      </c>
      <c r="E34" s="14">
        <v>162</v>
      </c>
      <c r="F34" s="14">
        <v>62</v>
      </c>
      <c r="G34" s="14">
        <v>78</v>
      </c>
      <c r="H34" s="14">
        <v>2.03</v>
      </c>
      <c r="I34" s="14"/>
      <c r="K34" s="14"/>
      <c r="L34" s="14"/>
      <c r="M34" s="14">
        <v>4</v>
      </c>
      <c r="N34" s="14">
        <v>31333</v>
      </c>
      <c r="O34" s="14">
        <v>187</v>
      </c>
      <c r="P34" s="14">
        <v>63</v>
      </c>
      <c r="Q34" s="14">
        <v>81</v>
      </c>
      <c r="R34" s="14">
        <v>2.58</v>
      </c>
      <c r="S34" s="14"/>
    </row>
    <row r="35" ht="19" customHeight="1" spans="1:19">
      <c r="A35" s="13">
        <v>45</v>
      </c>
      <c r="B35" s="13">
        <v>1460</v>
      </c>
      <c r="C35" s="13">
        <v>1</v>
      </c>
      <c r="D35" s="13">
        <v>36000</v>
      </c>
      <c r="E35" s="13">
        <v>466</v>
      </c>
      <c r="F35" s="13">
        <v>53</v>
      </c>
      <c r="G35" s="13">
        <v>89</v>
      </c>
      <c r="H35" s="13">
        <v>8.79</v>
      </c>
      <c r="I35" s="13">
        <v>11</v>
      </c>
      <c r="K35" s="13">
        <v>45</v>
      </c>
      <c r="L35" s="13">
        <v>1460</v>
      </c>
      <c r="M35" s="13">
        <v>1</v>
      </c>
      <c r="N35" s="13">
        <v>39000</v>
      </c>
      <c r="O35" s="13">
        <v>660</v>
      </c>
      <c r="P35" s="13">
        <v>53</v>
      </c>
      <c r="Q35" s="13">
        <v>92</v>
      </c>
      <c r="R35" s="13">
        <v>13.49</v>
      </c>
      <c r="S35" s="13">
        <v>15</v>
      </c>
    </row>
    <row r="36" ht="19" customHeight="1" spans="1:19">
      <c r="A36" s="13"/>
      <c r="B36" s="13"/>
      <c r="C36" s="13">
        <v>2</v>
      </c>
      <c r="D36" s="13">
        <v>40000</v>
      </c>
      <c r="E36" s="13">
        <v>455</v>
      </c>
      <c r="F36" s="13">
        <v>58</v>
      </c>
      <c r="G36" s="13">
        <v>89</v>
      </c>
      <c r="H36" s="13">
        <v>8.72</v>
      </c>
      <c r="I36" s="13"/>
      <c r="K36" s="13"/>
      <c r="L36" s="13"/>
      <c r="M36" s="13">
        <v>2</v>
      </c>
      <c r="N36" s="13">
        <v>43667</v>
      </c>
      <c r="O36" s="13">
        <v>640</v>
      </c>
      <c r="P36" s="13">
        <v>57</v>
      </c>
      <c r="Q36" s="13">
        <v>92</v>
      </c>
      <c r="R36" s="13">
        <v>13.62</v>
      </c>
      <c r="S36" s="13"/>
    </row>
    <row r="37" ht="19" customHeight="1" spans="1:19">
      <c r="A37" s="13"/>
      <c r="B37" s="13"/>
      <c r="C37" s="13">
        <v>3</v>
      </c>
      <c r="D37" s="13">
        <v>44000</v>
      </c>
      <c r="E37" s="13">
        <v>420</v>
      </c>
      <c r="F37" s="13">
        <v>61</v>
      </c>
      <c r="G37" s="13">
        <v>89</v>
      </c>
      <c r="H37" s="13">
        <v>8.42</v>
      </c>
      <c r="I37" s="13"/>
      <c r="K37" s="13"/>
      <c r="L37" s="13"/>
      <c r="M37" s="13">
        <v>3</v>
      </c>
      <c r="N37" s="13">
        <v>48333</v>
      </c>
      <c r="O37" s="13">
        <v>590</v>
      </c>
      <c r="P37" s="13">
        <v>59</v>
      </c>
      <c r="Q37" s="13">
        <v>92</v>
      </c>
      <c r="R37" s="13">
        <v>13.43</v>
      </c>
      <c r="S37" s="13"/>
    </row>
    <row r="38" ht="19" customHeight="1" spans="1:19">
      <c r="A38" s="13"/>
      <c r="B38" s="13"/>
      <c r="C38" s="13">
        <v>4</v>
      </c>
      <c r="D38" s="13">
        <v>48000</v>
      </c>
      <c r="E38" s="13">
        <v>392</v>
      </c>
      <c r="F38" s="13">
        <v>62</v>
      </c>
      <c r="G38" s="13">
        <v>88</v>
      </c>
      <c r="H38" s="13">
        <v>8.43</v>
      </c>
      <c r="I38" s="13"/>
      <c r="K38" s="13"/>
      <c r="L38" s="13"/>
      <c r="M38" s="13">
        <v>4</v>
      </c>
      <c r="N38" s="13">
        <v>53000</v>
      </c>
      <c r="O38" s="13">
        <v>500</v>
      </c>
      <c r="P38" s="13">
        <v>60</v>
      </c>
      <c r="Q38" s="13">
        <v>92</v>
      </c>
      <c r="R38" s="13">
        <v>12.27</v>
      </c>
      <c r="S38" s="13"/>
    </row>
    <row r="39" ht="19" customHeight="1" spans="1:19">
      <c r="A39" s="13"/>
      <c r="B39" s="13">
        <v>960</v>
      </c>
      <c r="C39" s="13">
        <v>1</v>
      </c>
      <c r="D39" s="13">
        <v>24000</v>
      </c>
      <c r="E39" s="13">
        <v>207</v>
      </c>
      <c r="F39" s="13">
        <v>53</v>
      </c>
      <c r="G39" s="13">
        <v>80</v>
      </c>
      <c r="H39" s="13">
        <v>2.6</v>
      </c>
      <c r="I39" s="13">
        <v>3</v>
      </c>
      <c r="K39" s="13"/>
      <c r="L39" s="13">
        <v>960</v>
      </c>
      <c r="M39" s="13">
        <v>1</v>
      </c>
      <c r="N39" s="13">
        <v>26000</v>
      </c>
      <c r="O39" s="13">
        <v>293</v>
      </c>
      <c r="P39" s="13">
        <v>53</v>
      </c>
      <c r="Q39" s="13">
        <v>83</v>
      </c>
      <c r="R39" s="13">
        <v>3.99</v>
      </c>
      <c r="S39" s="13">
        <v>5.5</v>
      </c>
    </row>
    <row r="40" ht="19" customHeight="1" spans="1:19">
      <c r="A40" s="13"/>
      <c r="B40" s="13"/>
      <c r="C40" s="13">
        <v>2</v>
      </c>
      <c r="D40" s="13">
        <v>26667</v>
      </c>
      <c r="E40" s="13">
        <v>202</v>
      </c>
      <c r="F40" s="13">
        <v>58</v>
      </c>
      <c r="G40" s="13">
        <v>80</v>
      </c>
      <c r="H40" s="13">
        <v>2.58</v>
      </c>
      <c r="I40" s="13"/>
      <c r="K40" s="13"/>
      <c r="L40" s="13"/>
      <c r="M40" s="13">
        <v>2</v>
      </c>
      <c r="N40" s="13">
        <v>29111</v>
      </c>
      <c r="O40" s="13">
        <v>284</v>
      </c>
      <c r="P40" s="13">
        <v>57</v>
      </c>
      <c r="Q40" s="13">
        <v>83</v>
      </c>
      <c r="R40" s="13">
        <v>4.03</v>
      </c>
      <c r="S40" s="13"/>
    </row>
    <row r="41" ht="19" customHeight="1" spans="1:19">
      <c r="A41" s="13"/>
      <c r="B41" s="13"/>
      <c r="C41" s="13">
        <v>3</v>
      </c>
      <c r="D41" s="13">
        <v>29333</v>
      </c>
      <c r="E41" s="13">
        <v>187</v>
      </c>
      <c r="F41" s="13">
        <v>61</v>
      </c>
      <c r="G41" s="13">
        <v>80</v>
      </c>
      <c r="H41" s="13">
        <v>2.5</v>
      </c>
      <c r="I41" s="13"/>
      <c r="K41" s="13"/>
      <c r="L41" s="13"/>
      <c r="M41" s="13">
        <v>3</v>
      </c>
      <c r="N41" s="13">
        <v>32222</v>
      </c>
      <c r="O41" s="13">
        <v>262</v>
      </c>
      <c r="P41" s="13">
        <v>59</v>
      </c>
      <c r="Q41" s="13">
        <v>83</v>
      </c>
      <c r="R41" s="13">
        <v>3.97</v>
      </c>
      <c r="S41" s="13"/>
    </row>
    <row r="42" ht="19" customHeight="1" spans="1:19">
      <c r="A42" s="13"/>
      <c r="B42" s="13"/>
      <c r="C42" s="13">
        <v>4</v>
      </c>
      <c r="D42" s="13">
        <v>32000</v>
      </c>
      <c r="E42" s="13">
        <v>174</v>
      </c>
      <c r="F42" s="13">
        <v>62</v>
      </c>
      <c r="G42" s="13">
        <v>79</v>
      </c>
      <c r="H42" s="13">
        <v>2.49</v>
      </c>
      <c r="I42" s="13"/>
      <c r="K42" s="13"/>
      <c r="L42" s="13"/>
      <c r="M42" s="13">
        <v>4</v>
      </c>
      <c r="N42" s="13">
        <v>35333</v>
      </c>
      <c r="O42" s="13">
        <v>222</v>
      </c>
      <c r="P42" s="13">
        <v>60</v>
      </c>
      <c r="Q42" s="13">
        <v>83</v>
      </c>
      <c r="R42" s="13">
        <v>3.63</v>
      </c>
      <c r="S42" s="13"/>
    </row>
    <row r="43" ht="19" customHeight="1" spans="1:19">
      <c r="A43" s="14">
        <v>50</v>
      </c>
      <c r="B43" s="14">
        <v>1460</v>
      </c>
      <c r="C43" s="14">
        <v>1</v>
      </c>
      <c r="D43" s="14">
        <v>42000</v>
      </c>
      <c r="E43" s="14">
        <v>450</v>
      </c>
      <c r="F43" s="14">
        <v>48</v>
      </c>
      <c r="G43" s="14">
        <v>89</v>
      </c>
      <c r="H43" s="14">
        <v>10.94</v>
      </c>
      <c r="I43" s="14">
        <v>15</v>
      </c>
      <c r="K43" s="14">
        <v>50</v>
      </c>
      <c r="L43" s="14">
        <v>1470</v>
      </c>
      <c r="M43" s="14">
        <v>1</v>
      </c>
      <c r="N43" s="14">
        <v>42000</v>
      </c>
      <c r="O43" s="14">
        <v>670</v>
      </c>
      <c r="P43" s="14">
        <v>51</v>
      </c>
      <c r="Q43" s="14">
        <v>93</v>
      </c>
      <c r="R43" s="14">
        <v>15.33</v>
      </c>
      <c r="S43" s="14">
        <v>18.5</v>
      </c>
    </row>
    <row r="44" ht="19" customHeight="1" spans="1:19">
      <c r="A44" s="14"/>
      <c r="B44" s="14"/>
      <c r="C44" s="14">
        <v>2</v>
      </c>
      <c r="D44" s="14">
        <v>45333</v>
      </c>
      <c r="E44" s="14">
        <v>453</v>
      </c>
      <c r="F44" s="14">
        <v>50</v>
      </c>
      <c r="G44" s="14">
        <v>89</v>
      </c>
      <c r="H44" s="14">
        <v>11.41</v>
      </c>
      <c r="I44" s="14"/>
      <c r="K44" s="14"/>
      <c r="L44" s="14"/>
      <c r="M44" s="14">
        <v>2</v>
      </c>
      <c r="N44" s="14">
        <v>46333</v>
      </c>
      <c r="O44" s="14">
        <v>655</v>
      </c>
      <c r="P44" s="14">
        <v>55</v>
      </c>
      <c r="Q44" s="14">
        <v>93</v>
      </c>
      <c r="R44" s="14">
        <v>15.33</v>
      </c>
      <c r="S44" s="14"/>
    </row>
    <row r="45" ht="19" customHeight="1" spans="1:19">
      <c r="A45" s="14"/>
      <c r="B45" s="14"/>
      <c r="C45" s="14">
        <v>3</v>
      </c>
      <c r="D45" s="14">
        <v>48667</v>
      </c>
      <c r="E45" s="14">
        <v>442</v>
      </c>
      <c r="F45" s="14">
        <v>53</v>
      </c>
      <c r="G45" s="14">
        <v>90</v>
      </c>
      <c r="H45" s="14">
        <v>11.27</v>
      </c>
      <c r="I45" s="14"/>
      <c r="K45" s="14"/>
      <c r="L45" s="14"/>
      <c r="M45" s="14">
        <v>3</v>
      </c>
      <c r="N45" s="14">
        <v>50667</v>
      </c>
      <c r="O45" s="14">
        <v>603</v>
      </c>
      <c r="P45" s="14">
        <v>58</v>
      </c>
      <c r="Q45" s="14">
        <v>93</v>
      </c>
      <c r="R45" s="14">
        <v>14.63</v>
      </c>
      <c r="S45" s="14"/>
    </row>
    <row r="46" ht="19" customHeight="1" spans="1:19">
      <c r="A46" s="14"/>
      <c r="B46" s="14"/>
      <c r="C46" s="14">
        <v>4</v>
      </c>
      <c r="D46" s="14">
        <v>52000</v>
      </c>
      <c r="E46" s="14">
        <v>400</v>
      </c>
      <c r="F46" s="14">
        <v>55</v>
      </c>
      <c r="G46" s="14">
        <v>90</v>
      </c>
      <c r="H46" s="14">
        <v>10.51</v>
      </c>
      <c r="I46" s="14"/>
      <c r="K46" s="14"/>
      <c r="L46" s="14"/>
      <c r="M46" s="14">
        <v>4</v>
      </c>
      <c r="N46" s="14">
        <v>55000</v>
      </c>
      <c r="O46" s="14">
        <v>540</v>
      </c>
      <c r="P46" s="14">
        <v>59</v>
      </c>
      <c r="Q46" s="14">
        <v>93</v>
      </c>
      <c r="R46" s="14">
        <v>13.98</v>
      </c>
      <c r="S46" s="14"/>
    </row>
    <row r="47" ht="19" customHeight="1" spans="1:19">
      <c r="A47" s="14"/>
      <c r="B47" s="14">
        <v>960</v>
      </c>
      <c r="C47" s="14">
        <v>1</v>
      </c>
      <c r="D47" s="14">
        <v>28000</v>
      </c>
      <c r="E47" s="14">
        <v>200</v>
      </c>
      <c r="F47" s="14">
        <v>48</v>
      </c>
      <c r="G47" s="14">
        <v>80</v>
      </c>
      <c r="H47" s="14">
        <v>3.24</v>
      </c>
      <c r="I47" s="14">
        <v>4</v>
      </c>
      <c r="K47" s="14"/>
      <c r="L47" s="14">
        <v>960</v>
      </c>
      <c r="M47" s="14">
        <v>1</v>
      </c>
      <c r="N47" s="14">
        <v>28000</v>
      </c>
      <c r="O47" s="14">
        <v>298</v>
      </c>
      <c r="P47" s="14">
        <v>51</v>
      </c>
      <c r="Q47" s="14">
        <v>84</v>
      </c>
      <c r="R47" s="14">
        <v>4.54</v>
      </c>
      <c r="S47" s="14">
        <v>5.5</v>
      </c>
    </row>
    <row r="48" ht="19" customHeight="1" spans="1:19">
      <c r="A48" s="14"/>
      <c r="B48" s="14"/>
      <c r="C48" s="14">
        <v>2</v>
      </c>
      <c r="D48" s="14">
        <v>30222</v>
      </c>
      <c r="E48" s="14">
        <v>201</v>
      </c>
      <c r="F48" s="14">
        <v>50</v>
      </c>
      <c r="G48" s="14">
        <v>80</v>
      </c>
      <c r="H48" s="14">
        <v>3.37</v>
      </c>
      <c r="I48" s="14"/>
      <c r="K48" s="14"/>
      <c r="L48" s="14"/>
      <c r="M48" s="14">
        <v>2</v>
      </c>
      <c r="N48" s="14">
        <v>30889</v>
      </c>
      <c r="O48" s="14">
        <v>291</v>
      </c>
      <c r="P48" s="14">
        <v>55</v>
      </c>
      <c r="Q48" s="14">
        <v>84</v>
      </c>
      <c r="R48" s="14">
        <v>4.54</v>
      </c>
      <c r="S48" s="14"/>
    </row>
    <row r="49" ht="19" customHeight="1" spans="1:19">
      <c r="A49" s="14"/>
      <c r="B49" s="14"/>
      <c r="C49" s="14">
        <v>3</v>
      </c>
      <c r="D49" s="14">
        <v>32445</v>
      </c>
      <c r="E49" s="14">
        <v>196</v>
      </c>
      <c r="F49" s="14">
        <v>53</v>
      </c>
      <c r="G49" s="14">
        <v>80</v>
      </c>
      <c r="H49" s="14">
        <v>3.33</v>
      </c>
      <c r="I49" s="14"/>
      <c r="K49" s="14"/>
      <c r="L49" s="14"/>
      <c r="M49" s="14">
        <v>3</v>
      </c>
      <c r="N49" s="14">
        <v>33778</v>
      </c>
      <c r="O49" s="14">
        <v>268</v>
      </c>
      <c r="P49" s="14">
        <v>58</v>
      </c>
      <c r="Q49" s="14">
        <v>84</v>
      </c>
      <c r="R49" s="14">
        <v>4.34</v>
      </c>
      <c r="S49" s="14"/>
    </row>
    <row r="50" ht="19" customHeight="1" spans="1:19">
      <c r="A50" s="14"/>
      <c r="B50" s="14"/>
      <c r="C50" s="14">
        <v>4</v>
      </c>
      <c r="D50" s="14">
        <v>34667</v>
      </c>
      <c r="E50" s="14">
        <v>178</v>
      </c>
      <c r="F50" s="14">
        <v>55</v>
      </c>
      <c r="G50" s="14">
        <v>80</v>
      </c>
      <c r="H50" s="14">
        <v>3.12</v>
      </c>
      <c r="I50" s="14"/>
      <c r="K50" s="14"/>
      <c r="L50" s="14"/>
      <c r="M50" s="14">
        <v>4</v>
      </c>
      <c r="N50" s="14">
        <v>36667</v>
      </c>
      <c r="O50" s="14">
        <v>240</v>
      </c>
      <c r="P50" s="14">
        <v>59</v>
      </c>
      <c r="Q50" s="14">
        <v>84</v>
      </c>
      <c r="R50" s="14">
        <v>4.14</v>
      </c>
      <c r="S50" s="14"/>
    </row>
  </sheetData>
  <mergeCells count="62">
    <mergeCell ref="A1:I1"/>
    <mergeCell ref="K1:S1"/>
    <mergeCell ref="A3:A10"/>
    <mergeCell ref="A11:A18"/>
    <mergeCell ref="A19:A26"/>
    <mergeCell ref="A27:A34"/>
    <mergeCell ref="A35:A42"/>
    <mergeCell ref="A43:A50"/>
    <mergeCell ref="B3:B6"/>
    <mergeCell ref="B7:B10"/>
    <mergeCell ref="B11:B14"/>
    <mergeCell ref="B15:B18"/>
    <mergeCell ref="B19:B22"/>
    <mergeCell ref="B23:B26"/>
    <mergeCell ref="B27:B30"/>
    <mergeCell ref="B31:B34"/>
    <mergeCell ref="B35:B38"/>
    <mergeCell ref="B39:B42"/>
    <mergeCell ref="B43:B46"/>
    <mergeCell ref="B47:B50"/>
    <mergeCell ref="I3:I6"/>
    <mergeCell ref="I7:I10"/>
    <mergeCell ref="I11:I14"/>
    <mergeCell ref="I15:I18"/>
    <mergeCell ref="I19:I22"/>
    <mergeCell ref="I23:I26"/>
    <mergeCell ref="I27:I30"/>
    <mergeCell ref="I31:I34"/>
    <mergeCell ref="I35:I38"/>
    <mergeCell ref="I39:I42"/>
    <mergeCell ref="I43:I46"/>
    <mergeCell ref="I47:I50"/>
    <mergeCell ref="K3:K10"/>
    <mergeCell ref="K11:K18"/>
    <mergeCell ref="K19:K26"/>
    <mergeCell ref="K27:K34"/>
    <mergeCell ref="K35:K42"/>
    <mergeCell ref="K43:K50"/>
    <mergeCell ref="L3:L6"/>
    <mergeCell ref="L7:L10"/>
    <mergeCell ref="L11:L14"/>
    <mergeCell ref="L15:L18"/>
    <mergeCell ref="L19:L22"/>
    <mergeCell ref="L23:L26"/>
    <mergeCell ref="L27:L30"/>
    <mergeCell ref="L31:L34"/>
    <mergeCell ref="L35:L38"/>
    <mergeCell ref="L39:L42"/>
    <mergeCell ref="L43:L46"/>
    <mergeCell ref="L47:L50"/>
    <mergeCell ref="S3:S6"/>
    <mergeCell ref="S7:S10"/>
    <mergeCell ref="S11:S14"/>
    <mergeCell ref="S15:S18"/>
    <mergeCell ref="S19:S22"/>
    <mergeCell ref="S23:S26"/>
    <mergeCell ref="S27:S30"/>
    <mergeCell ref="S31:S34"/>
    <mergeCell ref="S35:S38"/>
    <mergeCell ref="S39:S42"/>
    <mergeCell ref="S43:S46"/>
    <mergeCell ref="S47:S50"/>
  </mergeCells>
  <pageMargins left="0.7" right="0.7" top="0.75" bottom="0.75" header="0.3" footer="0.3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0"/>
  <sheetViews>
    <sheetView zoomScale="85" zoomScaleNormal="85" workbookViewId="0">
      <selection activeCell="K1" sqref="K$1:S$1048576"/>
    </sheetView>
  </sheetViews>
  <sheetFormatPr defaultColWidth="9" defaultRowHeight="16.5"/>
  <cols>
    <col min="1" max="2" width="9" style="8"/>
    <col min="3" max="3" width="6.75" style="8" customWidth="1"/>
    <col min="4" max="4" width="12.625" style="8"/>
    <col min="5" max="5" width="9" style="8"/>
    <col min="6" max="6" width="9.55833333333333" style="8" customWidth="1"/>
    <col min="7" max="9" width="9" style="8"/>
    <col min="10" max="10" width="7.5" style="8" customWidth="1"/>
    <col min="11" max="12" width="9" style="8"/>
    <col min="13" max="13" width="6.75" style="8" customWidth="1"/>
    <col min="14" max="14" width="12.625" style="8"/>
    <col min="15" max="15" width="9" style="8"/>
    <col min="16" max="16" width="9.55833333333333" style="8" customWidth="1"/>
    <col min="17" max="16384" width="9" style="8"/>
  </cols>
  <sheetData>
    <row r="1" ht="30" customHeight="1" spans="1:19">
      <c r="A1" s="9" t="s">
        <v>179</v>
      </c>
      <c r="B1" s="10"/>
      <c r="C1" s="10"/>
      <c r="D1" s="10"/>
      <c r="E1" s="10"/>
      <c r="F1" s="10"/>
      <c r="G1" s="10"/>
      <c r="H1" s="10"/>
      <c r="I1" s="15"/>
      <c r="K1" s="9" t="s">
        <v>180</v>
      </c>
      <c r="L1" s="10"/>
      <c r="M1" s="10"/>
      <c r="N1" s="10"/>
      <c r="O1" s="10"/>
      <c r="P1" s="10"/>
      <c r="Q1" s="10"/>
      <c r="R1" s="10"/>
      <c r="S1" s="15"/>
    </row>
    <row r="2" ht="50" customHeight="1" spans="1:19">
      <c r="A2" s="11" t="s">
        <v>144</v>
      </c>
      <c r="B2" s="11" t="s">
        <v>145</v>
      </c>
      <c r="C2" s="11" t="s">
        <v>146</v>
      </c>
      <c r="D2" s="11" t="s">
        <v>147</v>
      </c>
      <c r="E2" s="11" t="s">
        <v>148</v>
      </c>
      <c r="F2" s="11" t="s">
        <v>149</v>
      </c>
      <c r="G2" s="11" t="s">
        <v>150</v>
      </c>
      <c r="H2" s="11" t="s">
        <v>151</v>
      </c>
      <c r="I2" s="11" t="s">
        <v>152</v>
      </c>
      <c r="K2" s="11" t="s">
        <v>144</v>
      </c>
      <c r="L2" s="11" t="s">
        <v>145</v>
      </c>
      <c r="M2" s="11" t="s">
        <v>146</v>
      </c>
      <c r="N2" s="11" t="s">
        <v>147</v>
      </c>
      <c r="O2" s="11" t="s">
        <v>148</v>
      </c>
      <c r="P2" s="11" t="s">
        <v>149</v>
      </c>
      <c r="Q2" s="11" t="s">
        <v>150</v>
      </c>
      <c r="R2" s="11" t="s">
        <v>151</v>
      </c>
      <c r="S2" s="11" t="s">
        <v>152</v>
      </c>
    </row>
    <row r="3" ht="19" customHeight="1" spans="1:19">
      <c r="A3" s="12">
        <v>25</v>
      </c>
      <c r="B3" s="12">
        <v>1440</v>
      </c>
      <c r="C3" s="12">
        <v>1</v>
      </c>
      <c r="D3" s="12">
        <v>18000</v>
      </c>
      <c r="E3" s="12">
        <v>360</v>
      </c>
      <c r="F3" s="12">
        <v>55</v>
      </c>
      <c r="G3" s="12">
        <v>84</v>
      </c>
      <c r="H3" s="12">
        <v>3.27</v>
      </c>
      <c r="I3" s="12">
        <v>5.5</v>
      </c>
      <c r="K3" s="12">
        <v>25</v>
      </c>
      <c r="L3" s="12">
        <v>1440</v>
      </c>
      <c r="M3" s="12">
        <v>1</v>
      </c>
      <c r="N3" s="12">
        <v>16000</v>
      </c>
      <c r="O3" s="12">
        <v>596</v>
      </c>
      <c r="P3" s="12">
        <v>51</v>
      </c>
      <c r="Q3" s="12">
        <v>88</v>
      </c>
      <c r="R3" s="12">
        <v>5.19</v>
      </c>
      <c r="S3" s="12">
        <v>7.5</v>
      </c>
    </row>
    <row r="4" ht="19" customHeight="1" spans="1:19">
      <c r="A4" s="13"/>
      <c r="B4" s="13"/>
      <c r="C4" s="13">
        <v>2</v>
      </c>
      <c r="D4" s="13">
        <v>22333</v>
      </c>
      <c r="E4" s="13">
        <v>310</v>
      </c>
      <c r="F4" s="13">
        <v>59</v>
      </c>
      <c r="G4" s="13">
        <v>84</v>
      </c>
      <c r="H4" s="13">
        <v>3.26</v>
      </c>
      <c r="I4" s="13"/>
      <c r="K4" s="13"/>
      <c r="L4" s="13"/>
      <c r="M4" s="13">
        <v>2</v>
      </c>
      <c r="N4" s="13">
        <v>21133</v>
      </c>
      <c r="O4" s="13">
        <v>483</v>
      </c>
      <c r="P4" s="13">
        <v>54</v>
      </c>
      <c r="Q4" s="13">
        <v>88</v>
      </c>
      <c r="R4" s="13">
        <v>5.25</v>
      </c>
      <c r="S4" s="13"/>
    </row>
    <row r="5" ht="19" customHeight="1" spans="1:19">
      <c r="A5" s="13"/>
      <c r="B5" s="13"/>
      <c r="C5" s="13">
        <v>3</v>
      </c>
      <c r="D5" s="13">
        <v>26667</v>
      </c>
      <c r="E5" s="13">
        <v>250</v>
      </c>
      <c r="F5" s="13">
        <v>58</v>
      </c>
      <c r="G5" s="13">
        <v>82</v>
      </c>
      <c r="H5" s="13">
        <v>3.19</v>
      </c>
      <c r="I5" s="13"/>
      <c r="K5" s="13"/>
      <c r="L5" s="13"/>
      <c r="M5" s="13">
        <v>3</v>
      </c>
      <c r="N5" s="13">
        <v>26267</v>
      </c>
      <c r="O5" s="13">
        <v>403</v>
      </c>
      <c r="P5" s="13">
        <v>56</v>
      </c>
      <c r="Q5" s="13">
        <v>86</v>
      </c>
      <c r="R5" s="13">
        <v>5.25</v>
      </c>
      <c r="S5" s="13"/>
    </row>
    <row r="6" ht="19" customHeight="1" spans="1:19">
      <c r="A6" s="13"/>
      <c r="B6" s="13"/>
      <c r="C6" s="13">
        <v>4</v>
      </c>
      <c r="D6" s="13">
        <v>31000</v>
      </c>
      <c r="E6" s="13">
        <v>170</v>
      </c>
      <c r="F6" s="13">
        <v>51</v>
      </c>
      <c r="G6" s="13">
        <v>80</v>
      </c>
      <c r="H6" s="13">
        <v>2.87</v>
      </c>
      <c r="I6" s="13"/>
      <c r="K6" s="13"/>
      <c r="L6" s="13"/>
      <c r="M6" s="13">
        <v>4</v>
      </c>
      <c r="N6" s="13">
        <v>31400</v>
      </c>
      <c r="O6" s="13">
        <v>250</v>
      </c>
      <c r="P6" s="13">
        <v>50</v>
      </c>
      <c r="Q6" s="13">
        <v>84</v>
      </c>
      <c r="R6" s="13">
        <v>4.36</v>
      </c>
      <c r="S6" s="13"/>
    </row>
    <row r="7" ht="19" customHeight="1" spans="1:19">
      <c r="A7" s="13"/>
      <c r="B7" s="13">
        <v>960</v>
      </c>
      <c r="C7" s="13">
        <v>1</v>
      </c>
      <c r="D7" s="13">
        <v>12000</v>
      </c>
      <c r="E7" s="13">
        <v>160</v>
      </c>
      <c r="F7" s="13">
        <v>55</v>
      </c>
      <c r="G7" s="13">
        <v>75</v>
      </c>
      <c r="H7" s="13">
        <v>0.97</v>
      </c>
      <c r="I7" s="13">
        <v>1.5</v>
      </c>
      <c r="K7" s="13"/>
      <c r="L7" s="13">
        <v>960</v>
      </c>
      <c r="M7" s="13">
        <v>1</v>
      </c>
      <c r="N7" s="13">
        <v>10667</v>
      </c>
      <c r="O7" s="13">
        <v>265</v>
      </c>
      <c r="P7" s="13">
        <v>51</v>
      </c>
      <c r="Q7" s="13">
        <v>79</v>
      </c>
      <c r="R7" s="13">
        <v>1.54</v>
      </c>
      <c r="S7" s="13">
        <v>2.2</v>
      </c>
    </row>
    <row r="8" ht="19" customHeight="1" spans="1:19">
      <c r="A8" s="13"/>
      <c r="B8" s="13"/>
      <c r="C8" s="13">
        <v>2</v>
      </c>
      <c r="D8" s="13">
        <v>14889</v>
      </c>
      <c r="E8" s="13">
        <v>138</v>
      </c>
      <c r="F8" s="13">
        <v>59</v>
      </c>
      <c r="G8" s="13">
        <v>75</v>
      </c>
      <c r="H8" s="13">
        <v>0.97</v>
      </c>
      <c r="I8" s="13"/>
      <c r="K8" s="13"/>
      <c r="L8" s="13"/>
      <c r="M8" s="13">
        <v>2</v>
      </c>
      <c r="N8" s="13">
        <v>14089</v>
      </c>
      <c r="O8" s="13">
        <v>215</v>
      </c>
      <c r="P8" s="13">
        <v>54</v>
      </c>
      <c r="Q8" s="13">
        <v>78</v>
      </c>
      <c r="R8" s="13">
        <v>1.56</v>
      </c>
      <c r="S8" s="13"/>
    </row>
    <row r="9" ht="19" customHeight="1" spans="1:19">
      <c r="A9" s="13"/>
      <c r="B9" s="13"/>
      <c r="C9" s="13">
        <v>3</v>
      </c>
      <c r="D9" s="13">
        <v>17778</v>
      </c>
      <c r="E9" s="13">
        <v>111</v>
      </c>
      <c r="F9" s="13">
        <v>58</v>
      </c>
      <c r="G9" s="13">
        <v>73</v>
      </c>
      <c r="H9" s="13">
        <v>0.95</v>
      </c>
      <c r="I9" s="13"/>
      <c r="K9" s="13"/>
      <c r="L9" s="13"/>
      <c r="M9" s="13">
        <v>3</v>
      </c>
      <c r="N9" s="13">
        <v>17511</v>
      </c>
      <c r="O9" s="13">
        <v>179</v>
      </c>
      <c r="P9" s="13">
        <v>56</v>
      </c>
      <c r="Q9" s="13">
        <v>76</v>
      </c>
      <c r="R9" s="13">
        <v>1.55</v>
      </c>
      <c r="S9" s="13"/>
    </row>
    <row r="10" ht="19" customHeight="1" spans="1:19">
      <c r="A10" s="13"/>
      <c r="B10" s="13"/>
      <c r="C10" s="13">
        <v>4</v>
      </c>
      <c r="D10" s="13">
        <v>20667</v>
      </c>
      <c r="E10" s="13">
        <v>76</v>
      </c>
      <c r="F10" s="13">
        <v>51</v>
      </c>
      <c r="G10" s="13">
        <v>72</v>
      </c>
      <c r="H10" s="13">
        <v>0.86</v>
      </c>
      <c r="I10" s="13"/>
      <c r="K10" s="13"/>
      <c r="L10" s="13"/>
      <c r="M10" s="13">
        <v>4</v>
      </c>
      <c r="N10" s="13">
        <v>20933</v>
      </c>
      <c r="O10" s="13">
        <v>111</v>
      </c>
      <c r="P10" s="13">
        <v>50</v>
      </c>
      <c r="Q10" s="13">
        <v>75</v>
      </c>
      <c r="R10" s="13">
        <v>1.29</v>
      </c>
      <c r="S10" s="13"/>
    </row>
    <row r="11" ht="19" customHeight="1" spans="1:19">
      <c r="A11" s="14">
        <v>30</v>
      </c>
      <c r="B11" s="14">
        <v>1440</v>
      </c>
      <c r="C11" s="14">
        <v>1</v>
      </c>
      <c r="D11" s="14">
        <v>24000</v>
      </c>
      <c r="E11" s="14">
        <v>410</v>
      </c>
      <c r="F11" s="14">
        <v>56</v>
      </c>
      <c r="G11" s="14">
        <v>86</v>
      </c>
      <c r="H11" s="14">
        <v>4.88</v>
      </c>
      <c r="I11" s="14">
        <v>7.5</v>
      </c>
      <c r="K11" s="14">
        <v>30</v>
      </c>
      <c r="L11" s="14">
        <v>1460</v>
      </c>
      <c r="M11" s="14">
        <v>1</v>
      </c>
      <c r="N11" s="14">
        <v>24000</v>
      </c>
      <c r="O11" s="14">
        <v>600</v>
      </c>
      <c r="P11" s="14">
        <v>53</v>
      </c>
      <c r="Q11" s="14">
        <v>90</v>
      </c>
      <c r="R11" s="14">
        <v>7.55</v>
      </c>
      <c r="S11" s="14">
        <v>11</v>
      </c>
    </row>
    <row r="12" ht="19" customHeight="1" spans="1:19">
      <c r="A12" s="14"/>
      <c r="B12" s="14"/>
      <c r="C12" s="14">
        <v>2</v>
      </c>
      <c r="D12" s="14">
        <v>29000</v>
      </c>
      <c r="E12" s="14">
        <v>375</v>
      </c>
      <c r="F12" s="14">
        <v>61</v>
      </c>
      <c r="G12" s="14">
        <v>86</v>
      </c>
      <c r="H12" s="14">
        <v>4.95</v>
      </c>
      <c r="I12" s="14"/>
      <c r="K12" s="14"/>
      <c r="L12" s="14"/>
      <c r="M12" s="14">
        <v>2</v>
      </c>
      <c r="N12" s="14">
        <v>29333</v>
      </c>
      <c r="O12" s="14">
        <v>550</v>
      </c>
      <c r="P12" s="14">
        <v>56</v>
      </c>
      <c r="Q12" s="14">
        <v>89</v>
      </c>
      <c r="R12" s="14">
        <v>8</v>
      </c>
      <c r="S12" s="14"/>
    </row>
    <row r="13" ht="19" customHeight="1" spans="1:19">
      <c r="A13" s="14"/>
      <c r="B13" s="14"/>
      <c r="C13" s="14">
        <v>3</v>
      </c>
      <c r="D13" s="14">
        <v>34000</v>
      </c>
      <c r="E13" s="14">
        <v>320</v>
      </c>
      <c r="F13" s="14">
        <v>61</v>
      </c>
      <c r="G13" s="14">
        <v>85</v>
      </c>
      <c r="H13" s="14">
        <v>4.95</v>
      </c>
      <c r="I13" s="14"/>
      <c r="K13" s="14"/>
      <c r="L13" s="14"/>
      <c r="M13" s="14">
        <v>3</v>
      </c>
      <c r="N13" s="14">
        <v>34667</v>
      </c>
      <c r="O13" s="14">
        <v>485</v>
      </c>
      <c r="P13" s="14">
        <v>60</v>
      </c>
      <c r="Q13" s="14">
        <v>89</v>
      </c>
      <c r="R13" s="14">
        <v>7.78</v>
      </c>
      <c r="S13" s="14"/>
    </row>
    <row r="14" ht="19" customHeight="1" spans="1:19">
      <c r="A14" s="14"/>
      <c r="B14" s="14"/>
      <c r="C14" s="14">
        <v>4</v>
      </c>
      <c r="D14" s="14">
        <v>39000</v>
      </c>
      <c r="E14" s="14">
        <v>240</v>
      </c>
      <c r="F14" s="14">
        <v>57</v>
      </c>
      <c r="G14" s="14">
        <v>83</v>
      </c>
      <c r="H14" s="14">
        <v>4.56</v>
      </c>
      <c r="I14" s="14"/>
      <c r="K14" s="14"/>
      <c r="L14" s="14"/>
      <c r="M14" s="14">
        <v>4</v>
      </c>
      <c r="N14" s="14">
        <v>40000</v>
      </c>
      <c r="O14" s="14">
        <v>350</v>
      </c>
      <c r="P14" s="14">
        <v>59</v>
      </c>
      <c r="Q14" s="14">
        <v>88</v>
      </c>
      <c r="R14" s="14">
        <v>6.59</v>
      </c>
      <c r="S14" s="14"/>
    </row>
    <row r="15" ht="19" customHeight="1" spans="1:19">
      <c r="A15" s="14"/>
      <c r="B15" s="14">
        <v>960</v>
      </c>
      <c r="C15" s="14">
        <v>1</v>
      </c>
      <c r="D15" s="14">
        <v>16000</v>
      </c>
      <c r="E15" s="14">
        <v>182</v>
      </c>
      <c r="F15" s="14">
        <v>56</v>
      </c>
      <c r="G15" s="14">
        <v>77</v>
      </c>
      <c r="H15" s="14">
        <v>1.44</v>
      </c>
      <c r="I15" s="14">
        <v>2.2</v>
      </c>
      <c r="K15" s="14"/>
      <c r="L15" s="14">
        <v>960</v>
      </c>
      <c r="M15" s="14">
        <v>1</v>
      </c>
      <c r="N15" s="14">
        <v>16000</v>
      </c>
      <c r="O15" s="14">
        <v>267</v>
      </c>
      <c r="P15" s="14">
        <v>53</v>
      </c>
      <c r="Q15" s="14">
        <v>81</v>
      </c>
      <c r="R15" s="14">
        <v>2.24</v>
      </c>
      <c r="S15" s="14">
        <v>3</v>
      </c>
    </row>
    <row r="16" ht="19" customHeight="1" spans="1:19">
      <c r="A16" s="14"/>
      <c r="B16" s="14"/>
      <c r="C16" s="14">
        <v>2</v>
      </c>
      <c r="D16" s="14">
        <v>19333</v>
      </c>
      <c r="E16" s="14">
        <v>167</v>
      </c>
      <c r="F16" s="14">
        <v>61</v>
      </c>
      <c r="G16" s="14">
        <v>77</v>
      </c>
      <c r="H16" s="14">
        <v>1.47</v>
      </c>
      <c r="I16" s="14"/>
      <c r="K16" s="14"/>
      <c r="L16" s="14"/>
      <c r="M16" s="14">
        <v>2</v>
      </c>
      <c r="N16" s="14">
        <v>19555</v>
      </c>
      <c r="O16" s="14">
        <v>244</v>
      </c>
      <c r="P16" s="14">
        <v>56</v>
      </c>
      <c r="Q16" s="14">
        <v>81</v>
      </c>
      <c r="R16" s="14">
        <v>2.37</v>
      </c>
      <c r="S16" s="14"/>
    </row>
    <row r="17" ht="19" customHeight="1" spans="1:19">
      <c r="A17" s="14"/>
      <c r="B17" s="14"/>
      <c r="C17" s="14">
        <v>3</v>
      </c>
      <c r="D17" s="14">
        <v>22667</v>
      </c>
      <c r="E17" s="14">
        <v>142</v>
      </c>
      <c r="F17" s="14">
        <v>61</v>
      </c>
      <c r="G17" s="14">
        <v>76</v>
      </c>
      <c r="H17" s="14">
        <v>1.47</v>
      </c>
      <c r="I17" s="14"/>
      <c r="K17" s="14"/>
      <c r="L17" s="14"/>
      <c r="M17" s="14">
        <v>3</v>
      </c>
      <c r="N17" s="14">
        <v>23111</v>
      </c>
      <c r="O17" s="14">
        <v>216</v>
      </c>
      <c r="P17" s="14">
        <v>60</v>
      </c>
      <c r="Q17" s="14">
        <v>79</v>
      </c>
      <c r="R17" s="14">
        <v>2.31</v>
      </c>
      <c r="S17" s="14"/>
    </row>
    <row r="18" ht="19" customHeight="1" spans="1:19">
      <c r="A18" s="14"/>
      <c r="B18" s="14"/>
      <c r="C18" s="14">
        <v>4</v>
      </c>
      <c r="D18" s="14">
        <v>26000</v>
      </c>
      <c r="E18" s="14">
        <v>107</v>
      </c>
      <c r="F18" s="14">
        <v>57</v>
      </c>
      <c r="G18" s="14">
        <v>75</v>
      </c>
      <c r="H18" s="14">
        <v>1.36</v>
      </c>
      <c r="I18" s="14"/>
      <c r="K18" s="14"/>
      <c r="L18" s="14"/>
      <c r="M18" s="14">
        <v>4</v>
      </c>
      <c r="N18" s="14">
        <v>26667</v>
      </c>
      <c r="O18" s="14">
        <v>156</v>
      </c>
      <c r="P18" s="14">
        <v>59</v>
      </c>
      <c r="Q18" s="14">
        <v>78</v>
      </c>
      <c r="R18" s="14">
        <v>1.96</v>
      </c>
      <c r="S18" s="14"/>
    </row>
    <row r="19" ht="19" customHeight="1" spans="1:19">
      <c r="A19" s="13">
        <v>35</v>
      </c>
      <c r="B19" s="13">
        <v>1460</v>
      </c>
      <c r="C19" s="13">
        <v>1</v>
      </c>
      <c r="D19" s="13">
        <v>30000</v>
      </c>
      <c r="E19" s="13">
        <v>450</v>
      </c>
      <c r="F19" s="13">
        <v>57</v>
      </c>
      <c r="G19" s="13">
        <v>88</v>
      </c>
      <c r="H19" s="13">
        <v>6.58</v>
      </c>
      <c r="I19" s="13">
        <v>11</v>
      </c>
      <c r="K19" s="13">
        <v>35</v>
      </c>
      <c r="L19" s="13">
        <v>1460</v>
      </c>
      <c r="M19" s="13">
        <v>1</v>
      </c>
      <c r="N19" s="13">
        <v>36000</v>
      </c>
      <c r="O19" s="13">
        <v>620</v>
      </c>
      <c r="P19" s="13">
        <v>58</v>
      </c>
      <c r="Q19" s="13">
        <v>91</v>
      </c>
      <c r="R19" s="13">
        <v>10.69</v>
      </c>
      <c r="S19" s="13">
        <v>15</v>
      </c>
    </row>
    <row r="20" ht="19" customHeight="1" spans="1:19">
      <c r="A20" s="13"/>
      <c r="B20" s="13"/>
      <c r="C20" s="13">
        <v>2</v>
      </c>
      <c r="D20" s="13">
        <v>35333</v>
      </c>
      <c r="E20" s="13">
        <v>430</v>
      </c>
      <c r="F20" s="13">
        <v>62</v>
      </c>
      <c r="G20" s="13">
        <v>88</v>
      </c>
      <c r="H20" s="13">
        <v>6.81</v>
      </c>
      <c r="I20" s="13"/>
      <c r="K20" s="13"/>
      <c r="L20" s="13"/>
      <c r="M20" s="13">
        <v>2</v>
      </c>
      <c r="N20" s="13">
        <v>40667</v>
      </c>
      <c r="O20" s="13">
        <v>596</v>
      </c>
      <c r="P20" s="13">
        <v>61</v>
      </c>
      <c r="Q20" s="13">
        <v>91</v>
      </c>
      <c r="R20" s="13">
        <v>11.04</v>
      </c>
      <c r="S20" s="13"/>
    </row>
    <row r="21" ht="19" customHeight="1" spans="1:19">
      <c r="A21" s="13"/>
      <c r="B21" s="13"/>
      <c r="C21" s="13">
        <v>3</v>
      </c>
      <c r="D21" s="13">
        <v>40667</v>
      </c>
      <c r="E21" s="13">
        <v>400</v>
      </c>
      <c r="F21" s="13">
        <v>65</v>
      </c>
      <c r="G21" s="13">
        <v>88</v>
      </c>
      <c r="H21" s="13">
        <v>6.95</v>
      </c>
      <c r="I21" s="13"/>
      <c r="K21" s="13"/>
      <c r="L21" s="13"/>
      <c r="M21" s="13">
        <v>3</v>
      </c>
      <c r="N21" s="13">
        <v>45333</v>
      </c>
      <c r="O21" s="13">
        <v>530</v>
      </c>
      <c r="P21" s="13">
        <v>64</v>
      </c>
      <c r="Q21" s="13">
        <v>91</v>
      </c>
      <c r="R21" s="13">
        <v>10.43</v>
      </c>
      <c r="S21" s="13"/>
    </row>
    <row r="22" ht="19" customHeight="1" spans="1:19">
      <c r="A22" s="13"/>
      <c r="B22" s="13"/>
      <c r="C22" s="13">
        <v>4</v>
      </c>
      <c r="D22" s="13">
        <v>46000</v>
      </c>
      <c r="E22" s="13">
        <v>320</v>
      </c>
      <c r="F22" s="13">
        <v>64</v>
      </c>
      <c r="G22" s="13">
        <v>87</v>
      </c>
      <c r="H22" s="13">
        <v>6.39</v>
      </c>
      <c r="I22" s="13"/>
      <c r="K22" s="13"/>
      <c r="L22" s="13"/>
      <c r="M22" s="13">
        <v>4</v>
      </c>
      <c r="N22" s="13">
        <v>50000</v>
      </c>
      <c r="O22" s="13">
        <v>420</v>
      </c>
      <c r="P22" s="13">
        <v>62</v>
      </c>
      <c r="Q22" s="13">
        <v>90</v>
      </c>
      <c r="R22" s="13">
        <v>9.41</v>
      </c>
      <c r="S22" s="13"/>
    </row>
    <row r="23" ht="19" customHeight="1" spans="1:19">
      <c r="A23" s="13"/>
      <c r="B23" s="13">
        <v>960</v>
      </c>
      <c r="C23" s="13">
        <v>1</v>
      </c>
      <c r="D23" s="13">
        <v>20000</v>
      </c>
      <c r="E23" s="13">
        <v>200</v>
      </c>
      <c r="F23" s="13">
        <v>57</v>
      </c>
      <c r="G23" s="13">
        <v>79</v>
      </c>
      <c r="H23" s="13">
        <v>1.95</v>
      </c>
      <c r="I23" s="13">
        <v>3</v>
      </c>
      <c r="K23" s="13"/>
      <c r="L23" s="13">
        <v>960</v>
      </c>
      <c r="M23" s="13">
        <v>1</v>
      </c>
      <c r="N23" s="13">
        <v>24000</v>
      </c>
      <c r="O23" s="13">
        <v>276</v>
      </c>
      <c r="P23" s="13">
        <v>58</v>
      </c>
      <c r="Q23" s="13">
        <v>82</v>
      </c>
      <c r="R23" s="13">
        <v>3.17</v>
      </c>
      <c r="S23" s="13">
        <v>4</v>
      </c>
    </row>
    <row r="24" ht="19" customHeight="1" spans="1:19">
      <c r="A24" s="13"/>
      <c r="B24" s="13"/>
      <c r="C24" s="13">
        <v>2</v>
      </c>
      <c r="D24" s="13">
        <v>23555</v>
      </c>
      <c r="E24" s="13">
        <v>191</v>
      </c>
      <c r="F24" s="13">
        <v>62</v>
      </c>
      <c r="G24" s="13">
        <v>79</v>
      </c>
      <c r="H24" s="13">
        <v>2.02</v>
      </c>
      <c r="I24" s="13"/>
      <c r="K24" s="13"/>
      <c r="L24" s="13"/>
      <c r="M24" s="13">
        <v>2</v>
      </c>
      <c r="N24" s="13">
        <v>27111</v>
      </c>
      <c r="O24" s="13">
        <v>265</v>
      </c>
      <c r="P24" s="13">
        <v>61</v>
      </c>
      <c r="Q24" s="13">
        <v>82</v>
      </c>
      <c r="R24" s="13">
        <v>3.27</v>
      </c>
      <c r="S24" s="13"/>
    </row>
    <row r="25" ht="19" customHeight="1" spans="1:19">
      <c r="A25" s="13"/>
      <c r="B25" s="13"/>
      <c r="C25" s="13">
        <v>3</v>
      </c>
      <c r="D25" s="13">
        <v>27111</v>
      </c>
      <c r="E25" s="13">
        <v>178</v>
      </c>
      <c r="F25" s="13">
        <v>65</v>
      </c>
      <c r="G25" s="13">
        <v>79</v>
      </c>
      <c r="H25" s="13">
        <v>2.06</v>
      </c>
      <c r="I25" s="13"/>
      <c r="K25" s="13"/>
      <c r="L25" s="13"/>
      <c r="M25" s="13">
        <v>3</v>
      </c>
      <c r="N25" s="13">
        <v>30222</v>
      </c>
      <c r="O25" s="13">
        <v>236</v>
      </c>
      <c r="P25" s="13">
        <v>64</v>
      </c>
      <c r="Q25" s="13">
        <v>82</v>
      </c>
      <c r="R25" s="13">
        <v>3.1</v>
      </c>
      <c r="S25" s="13"/>
    </row>
    <row r="26" ht="19" customHeight="1" spans="1:19">
      <c r="A26" s="13"/>
      <c r="B26" s="13"/>
      <c r="C26" s="13">
        <v>4</v>
      </c>
      <c r="D26" s="13">
        <v>30667</v>
      </c>
      <c r="E26" s="13">
        <v>142</v>
      </c>
      <c r="F26" s="13">
        <v>64</v>
      </c>
      <c r="G26" s="13">
        <v>78</v>
      </c>
      <c r="H26" s="13">
        <v>1.89</v>
      </c>
      <c r="I26" s="13"/>
      <c r="K26" s="13"/>
      <c r="L26" s="13"/>
      <c r="M26" s="13">
        <v>4</v>
      </c>
      <c r="N26" s="13">
        <v>33333</v>
      </c>
      <c r="O26" s="13">
        <v>187</v>
      </c>
      <c r="P26" s="13">
        <v>62</v>
      </c>
      <c r="Q26" s="13">
        <v>81</v>
      </c>
      <c r="R26" s="13">
        <v>2.79</v>
      </c>
      <c r="S26" s="13"/>
    </row>
    <row r="27" ht="19" customHeight="1" spans="1:19">
      <c r="A27" s="14">
        <v>40</v>
      </c>
      <c r="B27" s="14">
        <v>1460</v>
      </c>
      <c r="C27" s="14">
        <v>1</v>
      </c>
      <c r="D27" s="14">
        <v>37000</v>
      </c>
      <c r="E27" s="14">
        <v>490</v>
      </c>
      <c r="F27" s="14">
        <v>54</v>
      </c>
      <c r="G27" s="14">
        <v>89</v>
      </c>
      <c r="H27" s="14">
        <v>9.33</v>
      </c>
      <c r="I27" s="14">
        <v>11</v>
      </c>
      <c r="K27" s="14">
        <v>40</v>
      </c>
      <c r="L27" s="14">
        <v>1470</v>
      </c>
      <c r="M27" s="14">
        <v>1</v>
      </c>
      <c r="N27" s="14">
        <v>43000</v>
      </c>
      <c r="O27" s="14">
        <v>670</v>
      </c>
      <c r="P27" s="14">
        <v>57</v>
      </c>
      <c r="Q27" s="14">
        <v>93</v>
      </c>
      <c r="R27" s="14">
        <v>14.04</v>
      </c>
      <c r="S27" s="14">
        <v>18.5</v>
      </c>
    </row>
    <row r="28" ht="19" customHeight="1" spans="1:19">
      <c r="A28" s="14"/>
      <c r="B28" s="14"/>
      <c r="C28" s="14">
        <v>2</v>
      </c>
      <c r="D28" s="14">
        <v>42667</v>
      </c>
      <c r="E28" s="14">
        <v>480</v>
      </c>
      <c r="F28" s="14">
        <v>59</v>
      </c>
      <c r="G28" s="14">
        <v>89</v>
      </c>
      <c r="H28" s="14">
        <v>9.64</v>
      </c>
      <c r="I28" s="14"/>
      <c r="K28" s="14"/>
      <c r="L28" s="14"/>
      <c r="M28" s="14">
        <v>2</v>
      </c>
      <c r="N28" s="14">
        <v>48667</v>
      </c>
      <c r="O28" s="14">
        <v>660</v>
      </c>
      <c r="P28" s="14">
        <v>60</v>
      </c>
      <c r="Q28" s="14">
        <v>93</v>
      </c>
      <c r="R28" s="14">
        <v>14.87</v>
      </c>
      <c r="S28" s="14"/>
    </row>
    <row r="29" ht="19" customHeight="1" spans="1:19">
      <c r="A29" s="14"/>
      <c r="B29" s="14"/>
      <c r="C29" s="14">
        <v>3</v>
      </c>
      <c r="D29" s="14">
        <v>48333</v>
      </c>
      <c r="E29" s="14">
        <v>450</v>
      </c>
      <c r="F29" s="14">
        <v>63</v>
      </c>
      <c r="G29" s="14">
        <v>89</v>
      </c>
      <c r="H29" s="14">
        <v>9.59</v>
      </c>
      <c r="I29" s="14"/>
      <c r="K29" s="14"/>
      <c r="L29" s="14"/>
      <c r="M29" s="14">
        <v>3</v>
      </c>
      <c r="N29" s="14">
        <v>54333</v>
      </c>
      <c r="O29" s="14">
        <v>615</v>
      </c>
      <c r="P29" s="14">
        <v>63</v>
      </c>
      <c r="Q29" s="14">
        <v>93</v>
      </c>
      <c r="R29" s="14">
        <v>14.73</v>
      </c>
      <c r="S29" s="14"/>
    </row>
    <row r="30" ht="19" customHeight="1" spans="1:19">
      <c r="A30" s="14"/>
      <c r="B30" s="14"/>
      <c r="C30" s="14">
        <v>4</v>
      </c>
      <c r="D30" s="14">
        <v>54000</v>
      </c>
      <c r="E30" s="14">
        <v>406</v>
      </c>
      <c r="F30" s="14">
        <v>65</v>
      </c>
      <c r="G30" s="14">
        <v>89</v>
      </c>
      <c r="H30" s="14">
        <v>9.37</v>
      </c>
      <c r="I30" s="14"/>
      <c r="K30" s="14"/>
      <c r="L30" s="14"/>
      <c r="M30" s="14">
        <v>4</v>
      </c>
      <c r="N30" s="14">
        <v>60000</v>
      </c>
      <c r="O30" s="14">
        <v>520</v>
      </c>
      <c r="P30" s="14">
        <v>64</v>
      </c>
      <c r="Q30" s="14">
        <v>92</v>
      </c>
      <c r="R30" s="14">
        <v>13.54</v>
      </c>
      <c r="S30" s="14"/>
    </row>
    <row r="31" ht="19" customHeight="1" spans="1:19">
      <c r="A31" s="14"/>
      <c r="B31" s="14">
        <v>960</v>
      </c>
      <c r="C31" s="14">
        <v>1</v>
      </c>
      <c r="D31" s="14">
        <v>24667</v>
      </c>
      <c r="E31" s="14">
        <v>218</v>
      </c>
      <c r="F31" s="14">
        <v>54</v>
      </c>
      <c r="G31" s="14">
        <v>81</v>
      </c>
      <c r="H31" s="14">
        <v>2.77</v>
      </c>
      <c r="I31" s="14">
        <v>4</v>
      </c>
      <c r="K31" s="14"/>
      <c r="L31" s="14">
        <v>960</v>
      </c>
      <c r="M31" s="14">
        <v>1</v>
      </c>
      <c r="N31" s="14">
        <v>28667</v>
      </c>
      <c r="O31" s="14">
        <v>298</v>
      </c>
      <c r="P31" s="14">
        <v>57</v>
      </c>
      <c r="Q31" s="14">
        <v>84</v>
      </c>
      <c r="R31" s="14">
        <v>4.16</v>
      </c>
      <c r="S31" s="14">
        <v>5.5</v>
      </c>
    </row>
    <row r="32" ht="19" customHeight="1" spans="1:19">
      <c r="A32" s="14"/>
      <c r="B32" s="14"/>
      <c r="C32" s="14">
        <v>2</v>
      </c>
      <c r="D32" s="14">
        <v>28445</v>
      </c>
      <c r="E32" s="14">
        <v>213</v>
      </c>
      <c r="F32" s="14">
        <v>59</v>
      </c>
      <c r="G32" s="14">
        <v>81</v>
      </c>
      <c r="H32" s="14">
        <v>2.85</v>
      </c>
      <c r="I32" s="14"/>
      <c r="K32" s="14"/>
      <c r="L32" s="14"/>
      <c r="M32" s="14">
        <v>2</v>
      </c>
      <c r="N32" s="14">
        <v>32445</v>
      </c>
      <c r="O32" s="14">
        <v>293</v>
      </c>
      <c r="P32" s="14">
        <v>60</v>
      </c>
      <c r="Q32" s="14">
        <v>84</v>
      </c>
      <c r="R32" s="14">
        <v>4.4</v>
      </c>
      <c r="S32" s="14"/>
    </row>
    <row r="33" ht="19" customHeight="1" spans="1:19">
      <c r="A33" s="14"/>
      <c r="B33" s="14"/>
      <c r="C33" s="14">
        <v>3</v>
      </c>
      <c r="D33" s="14">
        <v>32222</v>
      </c>
      <c r="E33" s="14">
        <v>200</v>
      </c>
      <c r="F33" s="14">
        <v>63</v>
      </c>
      <c r="G33" s="14">
        <v>81</v>
      </c>
      <c r="H33" s="14">
        <v>2.84</v>
      </c>
      <c r="I33" s="14"/>
      <c r="K33" s="14"/>
      <c r="L33" s="14"/>
      <c r="M33" s="14">
        <v>3</v>
      </c>
      <c r="N33" s="14">
        <v>36222</v>
      </c>
      <c r="O33" s="14">
        <v>273</v>
      </c>
      <c r="P33" s="14">
        <v>63</v>
      </c>
      <c r="Q33" s="14">
        <v>84</v>
      </c>
      <c r="R33" s="14">
        <v>4.36</v>
      </c>
      <c r="S33" s="14"/>
    </row>
    <row r="34" ht="19" customHeight="1" spans="1:19">
      <c r="A34" s="14"/>
      <c r="B34" s="14"/>
      <c r="C34" s="14">
        <v>4</v>
      </c>
      <c r="D34" s="14">
        <v>36000</v>
      </c>
      <c r="E34" s="14">
        <v>180</v>
      </c>
      <c r="F34" s="14">
        <v>65</v>
      </c>
      <c r="G34" s="14">
        <v>80</v>
      </c>
      <c r="H34" s="14">
        <v>2.77</v>
      </c>
      <c r="I34" s="14"/>
      <c r="K34" s="14"/>
      <c r="L34" s="14"/>
      <c r="M34" s="14">
        <v>4</v>
      </c>
      <c r="N34" s="14">
        <v>40000</v>
      </c>
      <c r="O34" s="14">
        <v>231</v>
      </c>
      <c r="P34" s="14">
        <v>64</v>
      </c>
      <c r="Q34" s="14">
        <v>83</v>
      </c>
      <c r="R34" s="14">
        <v>4.01</v>
      </c>
      <c r="S34" s="14"/>
    </row>
    <row r="35" ht="19" customHeight="1" spans="1:19">
      <c r="A35" s="13">
        <v>45</v>
      </c>
      <c r="B35" s="13">
        <v>1460</v>
      </c>
      <c r="C35" s="13">
        <v>1</v>
      </c>
      <c r="D35" s="13">
        <v>47000</v>
      </c>
      <c r="E35" s="13">
        <v>510</v>
      </c>
      <c r="F35" s="13">
        <v>53</v>
      </c>
      <c r="G35" s="13">
        <v>91</v>
      </c>
      <c r="H35" s="13">
        <v>12.56</v>
      </c>
      <c r="I35" s="13">
        <v>15</v>
      </c>
      <c r="K35" s="13">
        <v>45</v>
      </c>
      <c r="L35" s="13">
        <v>1480</v>
      </c>
      <c r="M35" s="13">
        <v>1</v>
      </c>
      <c r="N35" s="13">
        <v>50000</v>
      </c>
      <c r="O35" s="13">
        <v>758</v>
      </c>
      <c r="P35" s="13">
        <v>55</v>
      </c>
      <c r="Q35" s="13">
        <v>94</v>
      </c>
      <c r="R35" s="13">
        <v>19.14</v>
      </c>
      <c r="S35" s="13">
        <v>22</v>
      </c>
    </row>
    <row r="36" ht="19" customHeight="1" spans="1:19">
      <c r="A36" s="13"/>
      <c r="B36" s="13"/>
      <c r="C36" s="13">
        <v>2</v>
      </c>
      <c r="D36" s="13">
        <v>52667</v>
      </c>
      <c r="E36" s="13">
        <v>500</v>
      </c>
      <c r="F36" s="13">
        <v>57</v>
      </c>
      <c r="G36" s="13">
        <v>91</v>
      </c>
      <c r="H36" s="13">
        <v>12.83</v>
      </c>
      <c r="I36" s="13"/>
      <c r="K36" s="13"/>
      <c r="L36" s="13"/>
      <c r="M36" s="13">
        <v>2</v>
      </c>
      <c r="N36" s="13">
        <v>56667</v>
      </c>
      <c r="O36" s="13">
        <v>740</v>
      </c>
      <c r="P36" s="13">
        <v>59</v>
      </c>
      <c r="Q36" s="13">
        <v>94</v>
      </c>
      <c r="R36" s="13">
        <v>19.74</v>
      </c>
      <c r="S36" s="13"/>
    </row>
    <row r="37" ht="19" customHeight="1" spans="1:19">
      <c r="A37" s="13"/>
      <c r="B37" s="13"/>
      <c r="C37" s="13">
        <v>3</v>
      </c>
      <c r="D37" s="13">
        <v>58333</v>
      </c>
      <c r="E37" s="13">
        <v>470</v>
      </c>
      <c r="F37" s="13">
        <v>61</v>
      </c>
      <c r="G37" s="13">
        <v>91</v>
      </c>
      <c r="H37" s="13">
        <v>12.48</v>
      </c>
      <c r="I37" s="13"/>
      <c r="K37" s="13"/>
      <c r="L37" s="13"/>
      <c r="M37" s="13">
        <v>3</v>
      </c>
      <c r="N37" s="13">
        <v>63333</v>
      </c>
      <c r="O37" s="13">
        <v>695</v>
      </c>
      <c r="P37" s="13">
        <v>62</v>
      </c>
      <c r="Q37" s="13">
        <v>94</v>
      </c>
      <c r="R37" s="13">
        <v>19.72</v>
      </c>
      <c r="S37" s="13"/>
    </row>
    <row r="38" ht="19" customHeight="1" spans="1:19">
      <c r="A38" s="13"/>
      <c r="B38" s="13"/>
      <c r="C38" s="13">
        <v>4</v>
      </c>
      <c r="D38" s="13">
        <v>64000</v>
      </c>
      <c r="E38" s="13">
        <v>310</v>
      </c>
      <c r="F38" s="13">
        <v>63</v>
      </c>
      <c r="G38" s="13">
        <v>91</v>
      </c>
      <c r="H38" s="13">
        <v>8.75</v>
      </c>
      <c r="I38" s="13"/>
      <c r="K38" s="13"/>
      <c r="L38" s="13"/>
      <c r="M38" s="13">
        <v>4</v>
      </c>
      <c r="N38" s="13">
        <v>70000</v>
      </c>
      <c r="O38" s="13">
        <v>620</v>
      </c>
      <c r="P38" s="13">
        <v>62</v>
      </c>
      <c r="Q38" s="13">
        <v>94</v>
      </c>
      <c r="R38" s="13">
        <v>19.44</v>
      </c>
      <c r="S38" s="13"/>
    </row>
    <row r="39" ht="19" customHeight="1" spans="1:19">
      <c r="A39" s="13"/>
      <c r="B39" s="13">
        <v>960</v>
      </c>
      <c r="C39" s="13">
        <v>1</v>
      </c>
      <c r="D39" s="13">
        <v>31333</v>
      </c>
      <c r="E39" s="13">
        <v>227</v>
      </c>
      <c r="F39" s="13">
        <v>53</v>
      </c>
      <c r="G39" s="13">
        <v>82</v>
      </c>
      <c r="H39" s="13">
        <v>3.73</v>
      </c>
      <c r="I39" s="13">
        <v>5.5</v>
      </c>
      <c r="K39" s="13"/>
      <c r="L39" s="13">
        <v>960</v>
      </c>
      <c r="M39" s="13">
        <v>1</v>
      </c>
      <c r="N39" s="13">
        <v>33333</v>
      </c>
      <c r="O39" s="13">
        <v>337</v>
      </c>
      <c r="P39" s="13">
        <v>55</v>
      </c>
      <c r="Q39" s="13">
        <v>86</v>
      </c>
      <c r="R39" s="13">
        <v>5.67</v>
      </c>
      <c r="S39" s="13">
        <v>7.5</v>
      </c>
    </row>
    <row r="40" ht="19" customHeight="1" spans="1:19">
      <c r="A40" s="13"/>
      <c r="B40" s="13"/>
      <c r="C40" s="13">
        <v>2</v>
      </c>
      <c r="D40" s="13">
        <v>35111</v>
      </c>
      <c r="E40" s="13">
        <v>222</v>
      </c>
      <c r="F40" s="13">
        <v>57</v>
      </c>
      <c r="G40" s="13">
        <v>82</v>
      </c>
      <c r="H40" s="13">
        <v>3.8</v>
      </c>
      <c r="I40" s="13"/>
      <c r="K40" s="13"/>
      <c r="L40" s="13"/>
      <c r="M40" s="13">
        <v>2</v>
      </c>
      <c r="N40" s="13">
        <v>37778</v>
      </c>
      <c r="O40" s="13">
        <v>329</v>
      </c>
      <c r="P40" s="13">
        <v>59</v>
      </c>
      <c r="Q40" s="13">
        <v>86</v>
      </c>
      <c r="R40" s="13">
        <v>5.85</v>
      </c>
      <c r="S40" s="13"/>
    </row>
    <row r="41" ht="19" customHeight="1" spans="1:19">
      <c r="A41" s="13"/>
      <c r="B41" s="13"/>
      <c r="C41" s="13">
        <v>3</v>
      </c>
      <c r="D41" s="13">
        <v>38889</v>
      </c>
      <c r="E41" s="13">
        <v>209</v>
      </c>
      <c r="F41" s="13">
        <v>61</v>
      </c>
      <c r="G41" s="13">
        <v>82</v>
      </c>
      <c r="H41" s="13">
        <v>3.7</v>
      </c>
      <c r="I41" s="13"/>
      <c r="K41" s="13"/>
      <c r="L41" s="13"/>
      <c r="M41" s="13">
        <v>3</v>
      </c>
      <c r="N41" s="13">
        <v>42222</v>
      </c>
      <c r="O41" s="13">
        <v>309</v>
      </c>
      <c r="P41" s="13">
        <v>62</v>
      </c>
      <c r="Q41" s="13">
        <v>86</v>
      </c>
      <c r="R41" s="13">
        <v>5.85</v>
      </c>
      <c r="S41" s="13"/>
    </row>
    <row r="42" ht="19" customHeight="1" spans="1:19">
      <c r="A42" s="13"/>
      <c r="B42" s="13"/>
      <c r="C42" s="13">
        <v>4</v>
      </c>
      <c r="D42" s="13">
        <v>42667</v>
      </c>
      <c r="E42" s="13">
        <v>138</v>
      </c>
      <c r="F42" s="13">
        <v>63</v>
      </c>
      <c r="G42" s="13">
        <v>82</v>
      </c>
      <c r="H42" s="13">
        <v>2.6</v>
      </c>
      <c r="I42" s="13"/>
      <c r="K42" s="13"/>
      <c r="L42" s="13"/>
      <c r="M42" s="13">
        <v>4</v>
      </c>
      <c r="N42" s="13">
        <v>46667</v>
      </c>
      <c r="O42" s="13">
        <v>276</v>
      </c>
      <c r="P42" s="13">
        <v>62</v>
      </c>
      <c r="Q42" s="13">
        <v>86</v>
      </c>
      <c r="R42" s="13">
        <v>5.77</v>
      </c>
      <c r="S42" s="13"/>
    </row>
    <row r="43" ht="19" customHeight="1" spans="1:9">
      <c r="A43" s="14">
        <v>50</v>
      </c>
      <c r="B43" s="14">
        <v>1470</v>
      </c>
      <c r="C43" s="14">
        <v>1</v>
      </c>
      <c r="D43" s="14">
        <v>48000</v>
      </c>
      <c r="E43" s="14">
        <v>475</v>
      </c>
      <c r="F43" s="14">
        <v>42</v>
      </c>
      <c r="G43" s="14">
        <v>90</v>
      </c>
      <c r="H43" s="14">
        <v>15.08</v>
      </c>
      <c r="I43" s="14">
        <v>18.5</v>
      </c>
    </row>
    <row r="44" ht="19" customHeight="1" spans="1:9">
      <c r="A44" s="14"/>
      <c r="B44" s="14"/>
      <c r="C44" s="14">
        <v>2</v>
      </c>
      <c r="D44" s="14">
        <v>54000</v>
      </c>
      <c r="E44" s="14">
        <v>490</v>
      </c>
      <c r="F44" s="14">
        <v>45</v>
      </c>
      <c r="G44" s="14">
        <v>91</v>
      </c>
      <c r="H44" s="14">
        <v>16.33</v>
      </c>
      <c r="I44" s="14"/>
    </row>
    <row r="45" ht="19" customHeight="1" spans="1:9">
      <c r="A45" s="14"/>
      <c r="B45" s="14"/>
      <c r="C45" s="14">
        <v>3</v>
      </c>
      <c r="D45" s="14">
        <v>60000</v>
      </c>
      <c r="E45" s="14">
        <v>495</v>
      </c>
      <c r="F45" s="14">
        <v>51</v>
      </c>
      <c r="G45" s="14">
        <v>91</v>
      </c>
      <c r="H45" s="14">
        <v>16.18</v>
      </c>
      <c r="I45" s="14"/>
    </row>
    <row r="46" ht="19" customHeight="1" spans="1:9">
      <c r="A46" s="14"/>
      <c r="B46" s="14"/>
      <c r="C46" s="14">
        <v>4</v>
      </c>
      <c r="D46" s="14">
        <v>66000</v>
      </c>
      <c r="E46" s="14">
        <v>489</v>
      </c>
      <c r="F46" s="14">
        <v>55</v>
      </c>
      <c r="G46" s="14">
        <v>92</v>
      </c>
      <c r="H46" s="14">
        <v>16.3</v>
      </c>
      <c r="I46" s="14"/>
    </row>
    <row r="47" ht="19" customHeight="1" spans="1:9">
      <c r="A47" s="14"/>
      <c r="B47" s="14">
        <v>960</v>
      </c>
      <c r="C47" s="14">
        <v>1</v>
      </c>
      <c r="D47" s="14">
        <v>32000</v>
      </c>
      <c r="E47" s="14">
        <v>211</v>
      </c>
      <c r="F47" s="14">
        <v>42</v>
      </c>
      <c r="G47" s="14">
        <v>82</v>
      </c>
      <c r="H47" s="14">
        <v>4.47</v>
      </c>
      <c r="I47" s="14">
        <v>5.5</v>
      </c>
    </row>
    <row r="48" ht="19" customHeight="1" spans="1:9">
      <c r="A48" s="14"/>
      <c r="B48" s="14"/>
      <c r="C48" s="14">
        <v>2</v>
      </c>
      <c r="D48" s="14">
        <v>36000</v>
      </c>
      <c r="E48" s="14">
        <v>218</v>
      </c>
      <c r="F48" s="14">
        <v>45</v>
      </c>
      <c r="G48" s="14">
        <v>82</v>
      </c>
      <c r="H48" s="14">
        <v>4.84</v>
      </c>
      <c r="I48" s="14"/>
    </row>
    <row r="49" ht="19" customHeight="1" spans="1:9">
      <c r="A49" s="14"/>
      <c r="B49" s="14"/>
      <c r="C49" s="14">
        <v>3</v>
      </c>
      <c r="D49" s="14">
        <v>40000</v>
      </c>
      <c r="E49" s="14">
        <v>220</v>
      </c>
      <c r="F49" s="14">
        <v>51</v>
      </c>
      <c r="G49" s="14">
        <v>82</v>
      </c>
      <c r="H49" s="14">
        <v>4.79</v>
      </c>
      <c r="I49" s="14"/>
    </row>
    <row r="50" ht="19" customHeight="1" spans="1:9">
      <c r="A50" s="14"/>
      <c r="B50" s="14"/>
      <c r="C50" s="14">
        <v>4</v>
      </c>
      <c r="D50" s="14">
        <v>44000</v>
      </c>
      <c r="E50" s="14">
        <v>217</v>
      </c>
      <c r="F50" s="14">
        <v>55</v>
      </c>
      <c r="G50" s="14">
        <v>82</v>
      </c>
      <c r="H50" s="14">
        <v>4.82</v>
      </c>
      <c r="I50" s="14"/>
    </row>
  </sheetData>
  <mergeCells count="57">
    <mergeCell ref="A1:I1"/>
    <mergeCell ref="K1:S1"/>
    <mergeCell ref="A3:A10"/>
    <mergeCell ref="A11:A18"/>
    <mergeCell ref="A19:A26"/>
    <mergeCell ref="A27:A34"/>
    <mergeCell ref="A35:A42"/>
    <mergeCell ref="A43:A50"/>
    <mergeCell ref="B3:B6"/>
    <mergeCell ref="B7:B10"/>
    <mergeCell ref="B11:B14"/>
    <mergeCell ref="B15:B18"/>
    <mergeCell ref="B19:B22"/>
    <mergeCell ref="B23:B26"/>
    <mergeCell ref="B27:B30"/>
    <mergeCell ref="B31:B34"/>
    <mergeCell ref="B35:B38"/>
    <mergeCell ref="B39:B42"/>
    <mergeCell ref="B43:B46"/>
    <mergeCell ref="B47:B50"/>
    <mergeCell ref="I3:I6"/>
    <mergeCell ref="I7:I10"/>
    <mergeCell ref="I11:I14"/>
    <mergeCell ref="I15:I18"/>
    <mergeCell ref="I19:I22"/>
    <mergeCell ref="I23:I26"/>
    <mergeCell ref="I27:I30"/>
    <mergeCell ref="I31:I34"/>
    <mergeCell ref="I35:I38"/>
    <mergeCell ref="I39:I42"/>
    <mergeCell ref="I43:I46"/>
    <mergeCell ref="I47:I50"/>
    <mergeCell ref="K3:K10"/>
    <mergeCell ref="K11:K18"/>
    <mergeCell ref="K19:K26"/>
    <mergeCell ref="K27:K34"/>
    <mergeCell ref="K35:K42"/>
    <mergeCell ref="L3:L6"/>
    <mergeCell ref="L7:L10"/>
    <mergeCell ref="L11:L14"/>
    <mergeCell ref="L15:L18"/>
    <mergeCell ref="L19:L22"/>
    <mergeCell ref="L23:L26"/>
    <mergeCell ref="L27:L30"/>
    <mergeCell ref="L31:L34"/>
    <mergeCell ref="L35:L38"/>
    <mergeCell ref="L39:L42"/>
    <mergeCell ref="S3:S6"/>
    <mergeCell ref="S7:S10"/>
    <mergeCell ref="S11:S14"/>
    <mergeCell ref="S15:S18"/>
    <mergeCell ref="S19:S22"/>
    <mergeCell ref="S23:S26"/>
    <mergeCell ref="S27:S30"/>
    <mergeCell ref="S31:S34"/>
    <mergeCell ref="S35:S38"/>
    <mergeCell ref="S39:S42"/>
  </mergeCells>
  <pageMargins left="0.7" right="0.7" top="0.75" bottom="0.75" header="0.3" footer="0.3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zoomScale="85" zoomScaleNormal="85" workbookViewId="0">
      <selection activeCell="A1" sqref="A$1:I$1048576"/>
    </sheetView>
  </sheetViews>
  <sheetFormatPr defaultColWidth="9" defaultRowHeight="16.5"/>
  <cols>
    <col min="1" max="2" width="9" style="8"/>
    <col min="3" max="3" width="6.75" style="8" customWidth="1"/>
    <col min="4" max="4" width="12.625" style="8"/>
    <col min="5" max="5" width="9" style="8"/>
    <col min="6" max="6" width="9.55833333333333" style="8" customWidth="1"/>
    <col min="7" max="16384" width="9" style="8"/>
  </cols>
  <sheetData>
    <row r="1" ht="30" customHeight="1" spans="1:9">
      <c r="A1" s="9" t="s">
        <v>181</v>
      </c>
      <c r="B1" s="10"/>
      <c r="C1" s="10"/>
      <c r="D1" s="10"/>
      <c r="E1" s="10"/>
      <c r="F1" s="10"/>
      <c r="G1" s="10"/>
      <c r="H1" s="10"/>
      <c r="I1" s="15"/>
    </row>
    <row r="2" ht="50" customHeight="1" spans="1:9">
      <c r="A2" s="11" t="s">
        <v>144</v>
      </c>
      <c r="B2" s="11" t="s">
        <v>145</v>
      </c>
      <c r="C2" s="11" t="s">
        <v>146</v>
      </c>
      <c r="D2" s="11" t="s">
        <v>147</v>
      </c>
      <c r="E2" s="11" t="s">
        <v>148</v>
      </c>
      <c r="F2" s="11" t="s">
        <v>149</v>
      </c>
      <c r="G2" s="11" t="s">
        <v>150</v>
      </c>
      <c r="H2" s="11" t="s">
        <v>151</v>
      </c>
      <c r="I2" s="11" t="s">
        <v>152</v>
      </c>
    </row>
    <row r="3" ht="19" customHeight="1" spans="1:9">
      <c r="A3" s="12">
        <v>32.5</v>
      </c>
      <c r="B3" s="12">
        <v>1470</v>
      </c>
      <c r="C3" s="12">
        <v>1</v>
      </c>
      <c r="D3" s="12">
        <v>30000</v>
      </c>
      <c r="E3" s="12">
        <v>730</v>
      </c>
      <c r="F3" s="12">
        <v>50</v>
      </c>
      <c r="G3" s="12">
        <v>93</v>
      </c>
      <c r="H3" s="12">
        <v>12.17</v>
      </c>
      <c r="I3" s="12">
        <v>18.5</v>
      </c>
    </row>
    <row r="4" ht="19" customHeight="1" spans="1:9">
      <c r="A4" s="13"/>
      <c r="B4" s="13"/>
      <c r="C4" s="13">
        <v>2</v>
      </c>
      <c r="D4" s="13">
        <v>40000</v>
      </c>
      <c r="E4" s="13">
        <v>680</v>
      </c>
      <c r="F4" s="13">
        <v>54</v>
      </c>
      <c r="G4" s="13">
        <v>92</v>
      </c>
      <c r="H4" s="13">
        <v>13.99</v>
      </c>
      <c r="I4" s="13"/>
    </row>
    <row r="5" ht="19" customHeight="1" spans="1:9">
      <c r="A5" s="13"/>
      <c r="B5" s="13"/>
      <c r="C5" s="13">
        <v>3</v>
      </c>
      <c r="D5" s="13">
        <v>50000</v>
      </c>
      <c r="E5" s="13">
        <v>550</v>
      </c>
      <c r="F5" s="13">
        <v>56</v>
      </c>
      <c r="G5" s="13">
        <v>91</v>
      </c>
      <c r="H5" s="13">
        <v>13.64</v>
      </c>
      <c r="I5" s="13"/>
    </row>
    <row r="6" ht="19" customHeight="1" spans="1:9">
      <c r="A6" s="13"/>
      <c r="B6" s="13"/>
      <c r="C6" s="13">
        <v>4</v>
      </c>
      <c r="D6" s="13">
        <v>60000</v>
      </c>
      <c r="E6" s="13">
        <v>400</v>
      </c>
      <c r="F6" s="13">
        <v>54</v>
      </c>
      <c r="G6" s="13">
        <v>90</v>
      </c>
      <c r="H6" s="13">
        <v>12.35</v>
      </c>
      <c r="I6" s="13"/>
    </row>
    <row r="7" ht="19" customHeight="1" spans="1:9">
      <c r="A7" s="13"/>
      <c r="B7" s="13">
        <v>960</v>
      </c>
      <c r="C7" s="13">
        <v>1</v>
      </c>
      <c r="D7" s="13">
        <v>20000</v>
      </c>
      <c r="E7" s="13">
        <v>324</v>
      </c>
      <c r="F7" s="13">
        <v>50</v>
      </c>
      <c r="G7" s="13">
        <v>84</v>
      </c>
      <c r="H7" s="13">
        <v>3.6</v>
      </c>
      <c r="I7" s="13">
        <v>5.5</v>
      </c>
    </row>
    <row r="8" ht="19" customHeight="1" spans="1:9">
      <c r="A8" s="13"/>
      <c r="B8" s="13"/>
      <c r="C8" s="13">
        <v>2</v>
      </c>
      <c r="D8" s="13">
        <v>26667</v>
      </c>
      <c r="E8" s="13">
        <v>302</v>
      </c>
      <c r="F8" s="13">
        <v>54</v>
      </c>
      <c r="G8" s="13">
        <v>83</v>
      </c>
      <c r="H8" s="13">
        <v>4.14</v>
      </c>
      <c r="I8" s="13"/>
    </row>
    <row r="9" ht="19" customHeight="1" spans="1:9">
      <c r="A9" s="13"/>
      <c r="B9" s="13"/>
      <c r="C9" s="13">
        <v>3</v>
      </c>
      <c r="D9" s="13">
        <v>33333</v>
      </c>
      <c r="E9" s="13">
        <v>244</v>
      </c>
      <c r="F9" s="13">
        <v>56</v>
      </c>
      <c r="G9" s="13">
        <v>82</v>
      </c>
      <c r="H9" s="13">
        <v>4.03</v>
      </c>
      <c r="I9" s="13"/>
    </row>
    <row r="10" ht="19" customHeight="1" spans="1:9">
      <c r="A10" s="13"/>
      <c r="B10" s="13"/>
      <c r="C10" s="13">
        <v>4</v>
      </c>
      <c r="D10" s="13">
        <v>40000</v>
      </c>
      <c r="E10" s="13">
        <v>178</v>
      </c>
      <c r="F10" s="13">
        <v>54</v>
      </c>
      <c r="G10" s="13">
        <v>82</v>
      </c>
      <c r="H10" s="13">
        <v>3.66</v>
      </c>
      <c r="I10" s="13"/>
    </row>
    <row r="11" ht="19" customHeight="1" spans="1:9">
      <c r="A11" s="14">
        <v>35</v>
      </c>
      <c r="B11" s="14">
        <v>1480</v>
      </c>
      <c r="C11" s="14">
        <v>1</v>
      </c>
      <c r="D11" s="14">
        <v>40000</v>
      </c>
      <c r="E11" s="14">
        <v>760</v>
      </c>
      <c r="F11" s="14">
        <v>53</v>
      </c>
      <c r="G11" s="14">
        <v>94</v>
      </c>
      <c r="H11" s="14">
        <v>15.93</v>
      </c>
      <c r="I11" s="14">
        <v>22</v>
      </c>
    </row>
    <row r="12" ht="19" customHeight="1" spans="1:9">
      <c r="A12" s="14"/>
      <c r="B12" s="14"/>
      <c r="C12" s="14">
        <v>2</v>
      </c>
      <c r="D12" s="14">
        <v>48667</v>
      </c>
      <c r="E12" s="14">
        <v>710</v>
      </c>
      <c r="F12" s="14">
        <v>58</v>
      </c>
      <c r="G12" s="14">
        <v>94</v>
      </c>
      <c r="H12" s="14">
        <v>16.55</v>
      </c>
      <c r="I12" s="14"/>
    </row>
    <row r="13" ht="19" customHeight="1" spans="1:9">
      <c r="A13" s="14"/>
      <c r="B13" s="14"/>
      <c r="C13" s="14">
        <v>3</v>
      </c>
      <c r="D13" s="14">
        <v>57333</v>
      </c>
      <c r="E13" s="14">
        <v>640</v>
      </c>
      <c r="F13" s="14">
        <v>60</v>
      </c>
      <c r="G13" s="14">
        <v>94</v>
      </c>
      <c r="H13" s="14">
        <v>16.99</v>
      </c>
      <c r="I13" s="14"/>
    </row>
    <row r="14" ht="19" customHeight="1" spans="1:9">
      <c r="A14" s="14"/>
      <c r="B14" s="14"/>
      <c r="C14" s="14">
        <v>4</v>
      </c>
      <c r="D14" s="14">
        <v>66000</v>
      </c>
      <c r="E14" s="14">
        <v>465</v>
      </c>
      <c r="F14" s="14">
        <v>59</v>
      </c>
      <c r="G14" s="14">
        <v>92</v>
      </c>
      <c r="H14" s="14">
        <v>14.45</v>
      </c>
      <c r="I14" s="14"/>
    </row>
    <row r="15" ht="19" customHeight="1" spans="1:9">
      <c r="A15" s="14"/>
      <c r="B15" s="14">
        <v>960</v>
      </c>
      <c r="C15" s="14">
        <v>1</v>
      </c>
      <c r="D15" s="14">
        <v>26667</v>
      </c>
      <c r="E15" s="14">
        <v>338</v>
      </c>
      <c r="F15" s="14">
        <v>53</v>
      </c>
      <c r="G15" s="14">
        <v>85</v>
      </c>
      <c r="H15" s="14">
        <v>4.72</v>
      </c>
      <c r="I15" s="14">
        <v>7.5</v>
      </c>
    </row>
    <row r="16" ht="19" customHeight="1" spans="1:9">
      <c r="A16" s="14"/>
      <c r="B16" s="14"/>
      <c r="C16" s="14">
        <v>2</v>
      </c>
      <c r="D16" s="14">
        <v>32445</v>
      </c>
      <c r="E16" s="14">
        <v>316</v>
      </c>
      <c r="F16" s="14">
        <v>58</v>
      </c>
      <c r="G16" s="14">
        <v>85</v>
      </c>
      <c r="H16" s="14">
        <v>4.91</v>
      </c>
      <c r="I16" s="14"/>
    </row>
    <row r="17" ht="19" customHeight="1" spans="1:9">
      <c r="A17" s="14"/>
      <c r="B17" s="14"/>
      <c r="C17" s="14">
        <v>3</v>
      </c>
      <c r="D17" s="14">
        <v>38222</v>
      </c>
      <c r="E17" s="14">
        <v>284</v>
      </c>
      <c r="F17" s="14">
        <v>60</v>
      </c>
      <c r="G17" s="14">
        <v>85</v>
      </c>
      <c r="H17" s="14">
        <v>5.03</v>
      </c>
      <c r="I17" s="14"/>
    </row>
    <row r="18" ht="19" customHeight="1" spans="1:9">
      <c r="A18" s="14"/>
      <c r="B18" s="14"/>
      <c r="C18" s="14">
        <v>4</v>
      </c>
      <c r="D18" s="14">
        <v>44000</v>
      </c>
      <c r="E18" s="14">
        <v>207</v>
      </c>
      <c r="F18" s="14">
        <v>59</v>
      </c>
      <c r="G18" s="14">
        <v>84</v>
      </c>
      <c r="H18" s="14">
        <v>4.29</v>
      </c>
      <c r="I18" s="14"/>
    </row>
    <row r="19" ht="19" customHeight="1" spans="1:9">
      <c r="A19" s="13">
        <v>37.5</v>
      </c>
      <c r="B19" s="13">
        <v>1480</v>
      </c>
      <c r="C19" s="13">
        <v>1</v>
      </c>
      <c r="D19" s="13">
        <v>48000</v>
      </c>
      <c r="E19" s="13">
        <v>780</v>
      </c>
      <c r="F19" s="13">
        <v>55</v>
      </c>
      <c r="G19" s="13">
        <v>95</v>
      </c>
      <c r="H19" s="13">
        <v>18.91</v>
      </c>
      <c r="I19" s="13">
        <v>30</v>
      </c>
    </row>
    <row r="20" ht="19" customHeight="1" spans="1:9">
      <c r="A20" s="13"/>
      <c r="B20" s="13"/>
      <c r="C20" s="13">
        <v>2</v>
      </c>
      <c r="D20" s="13">
        <v>56667</v>
      </c>
      <c r="E20" s="13">
        <v>735</v>
      </c>
      <c r="F20" s="13">
        <v>60</v>
      </c>
      <c r="G20" s="13">
        <v>95</v>
      </c>
      <c r="H20" s="13">
        <v>19.28</v>
      </c>
      <c r="I20" s="13"/>
    </row>
    <row r="21" ht="19" customHeight="1" spans="1:9">
      <c r="A21" s="13"/>
      <c r="B21" s="13"/>
      <c r="C21" s="13">
        <v>3</v>
      </c>
      <c r="D21" s="13">
        <v>65333</v>
      </c>
      <c r="E21" s="13">
        <v>650</v>
      </c>
      <c r="F21" s="13">
        <v>62</v>
      </c>
      <c r="G21" s="13">
        <v>94</v>
      </c>
      <c r="H21" s="13">
        <v>19.03</v>
      </c>
      <c r="I21" s="13"/>
    </row>
    <row r="22" ht="19" customHeight="1" spans="1:9">
      <c r="A22" s="13"/>
      <c r="B22" s="13"/>
      <c r="C22" s="13">
        <v>4</v>
      </c>
      <c r="D22" s="13">
        <v>74000</v>
      </c>
      <c r="E22" s="13">
        <v>520</v>
      </c>
      <c r="F22" s="13">
        <v>60</v>
      </c>
      <c r="G22" s="13">
        <v>93</v>
      </c>
      <c r="H22" s="13">
        <v>17.81</v>
      </c>
      <c r="I22" s="13"/>
    </row>
    <row r="23" ht="19" customHeight="1" spans="1:9">
      <c r="A23" s="13"/>
      <c r="B23" s="13">
        <v>960</v>
      </c>
      <c r="C23" s="13">
        <v>1</v>
      </c>
      <c r="D23" s="13">
        <v>32000</v>
      </c>
      <c r="E23" s="13">
        <v>347</v>
      </c>
      <c r="F23" s="13">
        <v>55</v>
      </c>
      <c r="G23" s="13">
        <v>86</v>
      </c>
      <c r="H23" s="13">
        <v>5.61</v>
      </c>
      <c r="I23" s="13">
        <v>7.5</v>
      </c>
    </row>
    <row r="24" ht="19" customHeight="1" spans="1:9">
      <c r="A24" s="13"/>
      <c r="B24" s="13"/>
      <c r="C24" s="13">
        <v>2</v>
      </c>
      <c r="D24" s="13">
        <v>37778</v>
      </c>
      <c r="E24" s="13">
        <v>327</v>
      </c>
      <c r="F24" s="13">
        <v>60</v>
      </c>
      <c r="G24" s="13">
        <v>86</v>
      </c>
      <c r="H24" s="13">
        <v>5.72</v>
      </c>
      <c r="I24" s="13"/>
    </row>
    <row r="25" ht="19" customHeight="1" spans="1:9">
      <c r="A25" s="13"/>
      <c r="B25" s="13"/>
      <c r="C25" s="13">
        <v>3</v>
      </c>
      <c r="D25" s="13">
        <v>43555</v>
      </c>
      <c r="E25" s="13">
        <v>289</v>
      </c>
      <c r="F25" s="13">
        <v>62</v>
      </c>
      <c r="G25" s="13">
        <v>86</v>
      </c>
      <c r="H25" s="13">
        <v>5.64</v>
      </c>
      <c r="I25" s="13"/>
    </row>
    <row r="26" ht="19" customHeight="1" spans="1:9">
      <c r="A26" s="13"/>
      <c r="B26" s="13"/>
      <c r="C26" s="13">
        <v>4</v>
      </c>
      <c r="D26" s="13">
        <v>49333</v>
      </c>
      <c r="E26" s="13">
        <v>231</v>
      </c>
      <c r="F26" s="13">
        <v>60</v>
      </c>
      <c r="G26" s="13">
        <v>85</v>
      </c>
      <c r="H26" s="13">
        <v>5.28</v>
      </c>
      <c r="I26" s="13"/>
    </row>
    <row r="27" ht="19" customHeight="1" spans="1:9">
      <c r="A27" s="14">
        <v>40</v>
      </c>
      <c r="B27" s="14">
        <v>1480</v>
      </c>
      <c r="C27" s="14">
        <v>1</v>
      </c>
      <c r="D27" s="14">
        <v>51000</v>
      </c>
      <c r="E27" s="14">
        <v>810</v>
      </c>
      <c r="F27" s="14">
        <v>53</v>
      </c>
      <c r="G27" s="14">
        <v>95</v>
      </c>
      <c r="H27" s="14">
        <v>21.65</v>
      </c>
      <c r="I27" s="14">
        <v>30</v>
      </c>
    </row>
    <row r="28" ht="19" customHeight="1" spans="1:9">
      <c r="A28" s="14"/>
      <c r="B28" s="14"/>
      <c r="C28" s="14">
        <v>2</v>
      </c>
      <c r="D28" s="14">
        <v>61667</v>
      </c>
      <c r="E28" s="14">
        <v>780</v>
      </c>
      <c r="F28" s="14">
        <v>60</v>
      </c>
      <c r="G28" s="14">
        <v>95</v>
      </c>
      <c r="H28" s="14">
        <v>22.27</v>
      </c>
      <c r="I28" s="14"/>
    </row>
    <row r="29" ht="19" customHeight="1" spans="1:9">
      <c r="A29" s="14"/>
      <c r="B29" s="14"/>
      <c r="C29" s="14">
        <v>3</v>
      </c>
      <c r="D29" s="14">
        <v>72333</v>
      </c>
      <c r="E29" s="14">
        <v>710</v>
      </c>
      <c r="F29" s="14">
        <v>62</v>
      </c>
      <c r="G29" s="14">
        <v>95</v>
      </c>
      <c r="H29" s="14">
        <v>23.01</v>
      </c>
      <c r="I29" s="14"/>
    </row>
    <row r="30" ht="19" customHeight="1" spans="1:9">
      <c r="A30" s="14"/>
      <c r="B30" s="14"/>
      <c r="C30" s="14">
        <v>4</v>
      </c>
      <c r="D30" s="14">
        <v>83000</v>
      </c>
      <c r="E30" s="14">
        <v>550</v>
      </c>
      <c r="F30" s="14">
        <v>60</v>
      </c>
      <c r="G30" s="14">
        <v>94</v>
      </c>
      <c r="H30" s="14">
        <v>21.13</v>
      </c>
      <c r="I30" s="14"/>
    </row>
    <row r="31" ht="19" customHeight="1" spans="1:9">
      <c r="A31" s="14"/>
      <c r="B31" s="14">
        <v>960</v>
      </c>
      <c r="C31" s="14">
        <v>1</v>
      </c>
      <c r="D31" s="14">
        <v>34000</v>
      </c>
      <c r="E31" s="14">
        <v>360</v>
      </c>
      <c r="F31" s="14">
        <v>53</v>
      </c>
      <c r="G31" s="14">
        <v>87</v>
      </c>
      <c r="H31" s="14">
        <v>6.42</v>
      </c>
      <c r="I31" s="14">
        <v>11</v>
      </c>
    </row>
    <row r="32" ht="19" customHeight="1" spans="1:9">
      <c r="A32" s="14"/>
      <c r="B32" s="14"/>
      <c r="C32" s="14">
        <v>2</v>
      </c>
      <c r="D32" s="14">
        <v>41111</v>
      </c>
      <c r="E32" s="14">
        <v>347</v>
      </c>
      <c r="F32" s="14">
        <v>60</v>
      </c>
      <c r="G32" s="14">
        <v>87</v>
      </c>
      <c r="H32" s="14">
        <v>6.6</v>
      </c>
      <c r="I32" s="14"/>
    </row>
    <row r="33" ht="19" customHeight="1" spans="1:9">
      <c r="A33" s="14"/>
      <c r="B33" s="14"/>
      <c r="C33" s="14">
        <v>3</v>
      </c>
      <c r="D33" s="14">
        <v>48222</v>
      </c>
      <c r="E33" s="14">
        <v>316</v>
      </c>
      <c r="F33" s="14">
        <v>62</v>
      </c>
      <c r="G33" s="14">
        <v>87</v>
      </c>
      <c r="H33" s="14">
        <v>6.83</v>
      </c>
      <c r="I33" s="14"/>
    </row>
    <row r="34" ht="19" customHeight="1" spans="1:9">
      <c r="A34" s="14"/>
      <c r="B34" s="14"/>
      <c r="C34" s="14">
        <v>4</v>
      </c>
      <c r="D34" s="14">
        <v>55333</v>
      </c>
      <c r="E34" s="14">
        <v>244</v>
      </c>
      <c r="F34" s="14">
        <v>60</v>
      </c>
      <c r="G34" s="14">
        <v>86</v>
      </c>
      <c r="H34" s="14">
        <v>6.25</v>
      </c>
      <c r="I34" s="14"/>
    </row>
    <row r="35" ht="19" customHeight="1" spans="1:9">
      <c r="A35" s="13">
        <v>45</v>
      </c>
      <c r="B35" s="13">
        <v>960</v>
      </c>
      <c r="C35" s="13">
        <v>1</v>
      </c>
      <c r="D35" s="13">
        <v>45000</v>
      </c>
      <c r="E35" s="13">
        <v>380</v>
      </c>
      <c r="F35" s="13">
        <v>57</v>
      </c>
      <c r="G35" s="13">
        <v>88</v>
      </c>
      <c r="H35" s="13">
        <v>8.33</v>
      </c>
      <c r="I35" s="13">
        <v>11</v>
      </c>
    </row>
    <row r="36" ht="19" customHeight="1" spans="1:9">
      <c r="A36" s="13"/>
      <c r="B36" s="13"/>
      <c r="C36" s="13">
        <v>2</v>
      </c>
      <c r="D36" s="13">
        <v>51667</v>
      </c>
      <c r="E36" s="13">
        <v>360</v>
      </c>
      <c r="F36" s="13">
        <v>61</v>
      </c>
      <c r="G36" s="13">
        <v>88</v>
      </c>
      <c r="H36" s="13">
        <v>8.47</v>
      </c>
      <c r="I36" s="13"/>
    </row>
    <row r="37" ht="19" customHeight="1" spans="1:9">
      <c r="A37" s="13"/>
      <c r="B37" s="13"/>
      <c r="C37" s="13">
        <v>3</v>
      </c>
      <c r="D37" s="13">
        <v>58333</v>
      </c>
      <c r="E37" s="13">
        <v>330</v>
      </c>
      <c r="F37" s="13">
        <v>64</v>
      </c>
      <c r="G37" s="13">
        <v>88</v>
      </c>
      <c r="H37" s="13">
        <v>8.35</v>
      </c>
      <c r="I37" s="13"/>
    </row>
    <row r="38" ht="19" customHeight="1" spans="1:9">
      <c r="A38" s="13"/>
      <c r="B38" s="13"/>
      <c r="C38" s="13">
        <v>4</v>
      </c>
      <c r="D38" s="13">
        <v>65000</v>
      </c>
      <c r="E38" s="13">
        <v>275</v>
      </c>
      <c r="F38" s="13">
        <v>62</v>
      </c>
      <c r="G38" s="13">
        <v>87</v>
      </c>
      <c r="H38" s="13">
        <v>8.01</v>
      </c>
      <c r="I38" s="13"/>
    </row>
    <row r="39" ht="19" customHeight="1" spans="1:9">
      <c r="A39" s="14">
        <v>50</v>
      </c>
      <c r="B39" s="14">
        <v>960</v>
      </c>
      <c r="C39" s="14">
        <v>1</v>
      </c>
      <c r="D39" s="14">
        <v>48000</v>
      </c>
      <c r="E39" s="14">
        <v>390</v>
      </c>
      <c r="F39" s="14">
        <v>52</v>
      </c>
      <c r="G39" s="14">
        <v>89</v>
      </c>
      <c r="H39" s="14">
        <v>10</v>
      </c>
      <c r="I39" s="14">
        <v>15</v>
      </c>
    </row>
    <row r="40" ht="19" customHeight="1" spans="1:9">
      <c r="A40" s="14"/>
      <c r="B40" s="14"/>
      <c r="C40" s="14">
        <v>2</v>
      </c>
      <c r="D40" s="14">
        <v>56000</v>
      </c>
      <c r="E40" s="14">
        <v>385</v>
      </c>
      <c r="F40" s="14">
        <v>59</v>
      </c>
      <c r="G40" s="14">
        <v>89</v>
      </c>
      <c r="H40" s="14">
        <v>10.15</v>
      </c>
      <c r="I40" s="14"/>
    </row>
    <row r="41" ht="19" customHeight="1" spans="1:9">
      <c r="A41" s="14"/>
      <c r="B41" s="14"/>
      <c r="C41" s="14">
        <v>3</v>
      </c>
      <c r="D41" s="14">
        <v>64000</v>
      </c>
      <c r="E41" s="14">
        <v>370</v>
      </c>
      <c r="F41" s="14">
        <v>62</v>
      </c>
      <c r="G41" s="14">
        <v>89</v>
      </c>
      <c r="H41" s="14">
        <v>10.61</v>
      </c>
      <c r="I41" s="14"/>
    </row>
    <row r="42" ht="19" customHeight="1" spans="1:9">
      <c r="A42" s="14"/>
      <c r="B42" s="14"/>
      <c r="C42" s="14">
        <v>4</v>
      </c>
      <c r="D42" s="14">
        <v>72000</v>
      </c>
      <c r="E42" s="14">
        <v>320</v>
      </c>
      <c r="F42" s="14">
        <v>64</v>
      </c>
      <c r="G42" s="14">
        <v>89</v>
      </c>
      <c r="H42" s="14">
        <v>10</v>
      </c>
      <c r="I42" s="14"/>
    </row>
  </sheetData>
  <mergeCells count="27">
    <mergeCell ref="A1:I1"/>
    <mergeCell ref="A3:A10"/>
    <mergeCell ref="A11:A18"/>
    <mergeCell ref="A19:A26"/>
    <mergeCell ref="A27:A34"/>
    <mergeCell ref="A35:A38"/>
    <mergeCell ref="A39:A42"/>
    <mergeCell ref="B3:B6"/>
    <mergeCell ref="B7:B10"/>
    <mergeCell ref="B11:B14"/>
    <mergeCell ref="B15:B18"/>
    <mergeCell ref="B19:B22"/>
    <mergeCell ref="B23:B26"/>
    <mergeCell ref="B27:B30"/>
    <mergeCell ref="B31:B34"/>
    <mergeCell ref="B35:B38"/>
    <mergeCell ref="B39:B42"/>
    <mergeCell ref="I3:I6"/>
    <mergeCell ref="I7:I10"/>
    <mergeCell ref="I11:I14"/>
    <mergeCell ref="I15:I18"/>
    <mergeCell ref="I19:I22"/>
    <mergeCell ref="I23:I26"/>
    <mergeCell ref="I27:I30"/>
    <mergeCell ref="I31:I34"/>
    <mergeCell ref="I35:I38"/>
    <mergeCell ref="I39:I42"/>
  </mergeCells>
  <pageMargins left="0.7" right="0.7" top="0.75" bottom="0.75" header="0.3" footer="0.3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zoomScale="85" zoomScaleNormal="85" workbookViewId="0">
      <selection activeCell="A1" sqref="A$1:I$1048576"/>
    </sheetView>
  </sheetViews>
  <sheetFormatPr defaultColWidth="9" defaultRowHeight="16.5"/>
  <cols>
    <col min="1" max="2" width="9" style="8"/>
    <col min="3" max="3" width="6.75" style="8" customWidth="1"/>
    <col min="4" max="4" width="12.625" style="8"/>
    <col min="5" max="5" width="9" style="8"/>
    <col min="6" max="6" width="9.55833333333333" style="8" customWidth="1"/>
    <col min="7" max="16384" width="9" style="8"/>
  </cols>
  <sheetData>
    <row r="1" ht="30" customHeight="1" spans="1:9">
      <c r="A1" s="9" t="s">
        <v>182</v>
      </c>
      <c r="B1" s="10"/>
      <c r="C1" s="10"/>
      <c r="D1" s="10"/>
      <c r="E1" s="10"/>
      <c r="F1" s="10"/>
      <c r="G1" s="10"/>
      <c r="H1" s="10"/>
      <c r="I1" s="15"/>
    </row>
    <row r="2" ht="50" customHeight="1" spans="1:9">
      <c r="A2" s="11" t="s">
        <v>144</v>
      </c>
      <c r="B2" s="11" t="s">
        <v>145</v>
      </c>
      <c r="C2" s="11" t="s">
        <v>146</v>
      </c>
      <c r="D2" s="11" t="s">
        <v>147</v>
      </c>
      <c r="E2" s="11" t="s">
        <v>148</v>
      </c>
      <c r="F2" s="11" t="s">
        <v>149</v>
      </c>
      <c r="G2" s="11" t="s">
        <v>150</v>
      </c>
      <c r="H2" s="11" t="s">
        <v>151</v>
      </c>
      <c r="I2" s="11" t="s">
        <v>152</v>
      </c>
    </row>
    <row r="3" ht="19" customHeight="1" spans="1:9">
      <c r="A3" s="12">
        <v>30</v>
      </c>
      <c r="B3" s="12">
        <v>1460</v>
      </c>
      <c r="C3" s="12">
        <v>1</v>
      </c>
      <c r="D3" s="12">
        <v>30000</v>
      </c>
      <c r="E3" s="12">
        <v>780</v>
      </c>
      <c r="F3" s="12">
        <v>44</v>
      </c>
      <c r="G3" s="12">
        <v>95</v>
      </c>
      <c r="H3" s="12">
        <v>14.77</v>
      </c>
      <c r="I3" s="12">
        <v>18.5</v>
      </c>
    </row>
    <row r="4" ht="19" customHeight="1" spans="1:9">
      <c r="A4" s="13"/>
      <c r="B4" s="13"/>
      <c r="C4" s="13">
        <v>2</v>
      </c>
      <c r="D4" s="13">
        <v>36667</v>
      </c>
      <c r="E4" s="13">
        <v>620</v>
      </c>
      <c r="F4" s="13">
        <v>48</v>
      </c>
      <c r="G4" s="13">
        <v>92</v>
      </c>
      <c r="H4" s="13">
        <v>13.16</v>
      </c>
      <c r="I4" s="13"/>
    </row>
    <row r="5" ht="19" customHeight="1" spans="1:9">
      <c r="A5" s="13"/>
      <c r="B5" s="13"/>
      <c r="C5" s="13">
        <v>3</v>
      </c>
      <c r="D5" s="13">
        <v>43333</v>
      </c>
      <c r="E5" s="13">
        <v>440</v>
      </c>
      <c r="F5" s="13">
        <v>44</v>
      </c>
      <c r="G5" s="13">
        <v>90</v>
      </c>
      <c r="H5" s="13">
        <v>12.04</v>
      </c>
      <c r="I5" s="13"/>
    </row>
    <row r="6" ht="19" customHeight="1" spans="1:9">
      <c r="A6" s="13"/>
      <c r="B6" s="13"/>
      <c r="C6" s="13">
        <v>4</v>
      </c>
      <c r="D6" s="13">
        <v>50000</v>
      </c>
      <c r="E6" s="13">
        <v>340</v>
      </c>
      <c r="F6" s="13">
        <v>38</v>
      </c>
      <c r="G6" s="13">
        <v>89</v>
      </c>
      <c r="H6" s="13">
        <v>12.43</v>
      </c>
      <c r="I6" s="13"/>
    </row>
    <row r="7" ht="19" customHeight="1" spans="1:9">
      <c r="A7" s="13"/>
      <c r="B7" s="13">
        <v>960</v>
      </c>
      <c r="C7" s="13">
        <v>1</v>
      </c>
      <c r="D7" s="13">
        <v>20000</v>
      </c>
      <c r="E7" s="13">
        <v>347</v>
      </c>
      <c r="F7" s="13">
        <v>44</v>
      </c>
      <c r="G7" s="13">
        <v>84</v>
      </c>
      <c r="H7" s="13">
        <v>4.38</v>
      </c>
      <c r="I7" s="13">
        <v>5.5</v>
      </c>
    </row>
    <row r="8" ht="19" customHeight="1" spans="1:9">
      <c r="A8" s="13"/>
      <c r="B8" s="13"/>
      <c r="C8" s="13">
        <v>2</v>
      </c>
      <c r="D8" s="13">
        <v>24445</v>
      </c>
      <c r="E8" s="13">
        <v>276</v>
      </c>
      <c r="F8" s="13">
        <v>48</v>
      </c>
      <c r="G8" s="13">
        <v>83</v>
      </c>
      <c r="H8" s="13">
        <v>3.9</v>
      </c>
      <c r="I8" s="13"/>
    </row>
    <row r="9" ht="19" customHeight="1" spans="1:9">
      <c r="A9" s="13"/>
      <c r="B9" s="13"/>
      <c r="C9" s="13">
        <v>3</v>
      </c>
      <c r="D9" s="13">
        <v>28889</v>
      </c>
      <c r="E9" s="13">
        <v>196</v>
      </c>
      <c r="F9" s="13">
        <v>44</v>
      </c>
      <c r="G9" s="13">
        <v>82</v>
      </c>
      <c r="H9" s="13">
        <v>3.57</v>
      </c>
      <c r="I9" s="13"/>
    </row>
    <row r="10" ht="19" customHeight="1" spans="1:9">
      <c r="A10" s="13"/>
      <c r="B10" s="13"/>
      <c r="C10" s="13">
        <v>4</v>
      </c>
      <c r="D10" s="13">
        <v>33333</v>
      </c>
      <c r="E10" s="13">
        <v>151</v>
      </c>
      <c r="F10" s="13">
        <v>38</v>
      </c>
      <c r="G10" s="13">
        <v>81</v>
      </c>
      <c r="H10" s="13">
        <v>3.68</v>
      </c>
      <c r="I10" s="13"/>
    </row>
    <row r="11" ht="19" customHeight="1" spans="1:9">
      <c r="A11" s="14">
        <v>32.5</v>
      </c>
      <c r="B11" s="14">
        <v>1460</v>
      </c>
      <c r="C11" s="14">
        <v>1</v>
      </c>
      <c r="D11" s="14">
        <v>36000</v>
      </c>
      <c r="E11" s="14">
        <v>800</v>
      </c>
      <c r="F11" s="14">
        <v>50</v>
      </c>
      <c r="G11" s="14">
        <v>96</v>
      </c>
      <c r="H11" s="14">
        <v>16</v>
      </c>
      <c r="I11" s="14">
        <v>18.5</v>
      </c>
    </row>
    <row r="12" ht="19" customHeight="1" spans="1:9">
      <c r="A12" s="14"/>
      <c r="B12" s="14"/>
      <c r="C12" s="14">
        <v>2</v>
      </c>
      <c r="D12" s="14">
        <v>43333</v>
      </c>
      <c r="E12" s="14">
        <v>725</v>
      </c>
      <c r="F12" s="14">
        <v>53</v>
      </c>
      <c r="G12" s="14">
        <v>95</v>
      </c>
      <c r="H12" s="14">
        <v>16.47</v>
      </c>
      <c r="I12" s="14"/>
    </row>
    <row r="13" ht="19" customHeight="1" spans="1:9">
      <c r="A13" s="14"/>
      <c r="B13" s="14"/>
      <c r="C13" s="14">
        <v>3</v>
      </c>
      <c r="D13" s="14">
        <v>50667</v>
      </c>
      <c r="E13" s="14">
        <v>560</v>
      </c>
      <c r="F13" s="14">
        <v>51</v>
      </c>
      <c r="G13" s="14">
        <v>94</v>
      </c>
      <c r="H13" s="14">
        <v>15.45</v>
      </c>
      <c r="I13" s="14"/>
    </row>
    <row r="14" ht="19" customHeight="1" spans="1:9">
      <c r="A14" s="14"/>
      <c r="B14" s="14"/>
      <c r="C14" s="14">
        <v>4</v>
      </c>
      <c r="D14" s="14">
        <v>58000</v>
      </c>
      <c r="E14" s="14">
        <v>320</v>
      </c>
      <c r="F14" s="14">
        <v>39</v>
      </c>
      <c r="G14" s="14">
        <v>92</v>
      </c>
      <c r="H14" s="14">
        <v>13.22</v>
      </c>
      <c r="I14" s="14"/>
    </row>
    <row r="15" ht="19" customHeight="1" spans="1:9">
      <c r="A15" s="14"/>
      <c r="B15" s="14">
        <v>960</v>
      </c>
      <c r="C15" s="14">
        <v>1</v>
      </c>
      <c r="D15" s="14">
        <v>24000</v>
      </c>
      <c r="E15" s="14">
        <v>356</v>
      </c>
      <c r="F15" s="14">
        <v>50</v>
      </c>
      <c r="G15" s="14">
        <v>85</v>
      </c>
      <c r="H15" s="14">
        <v>4.75</v>
      </c>
      <c r="I15" s="14">
        <v>5.5</v>
      </c>
    </row>
    <row r="16" ht="19" customHeight="1" spans="1:9">
      <c r="A16" s="14"/>
      <c r="B16" s="14"/>
      <c r="C16" s="14">
        <v>2</v>
      </c>
      <c r="D16" s="14">
        <v>28889</v>
      </c>
      <c r="E16" s="14">
        <v>322</v>
      </c>
      <c r="F16" s="14">
        <v>53</v>
      </c>
      <c r="G16" s="14">
        <v>84</v>
      </c>
      <c r="H16" s="14">
        <v>4.88</v>
      </c>
      <c r="I16" s="14"/>
    </row>
    <row r="17" ht="19" customHeight="1" spans="1:9">
      <c r="A17" s="14"/>
      <c r="B17" s="14"/>
      <c r="C17" s="14">
        <v>3</v>
      </c>
      <c r="D17" s="14">
        <v>33778</v>
      </c>
      <c r="E17" s="14">
        <v>249</v>
      </c>
      <c r="F17" s="14">
        <v>51</v>
      </c>
      <c r="G17" s="14">
        <v>83</v>
      </c>
      <c r="H17" s="14">
        <v>4.58</v>
      </c>
      <c r="I17" s="14"/>
    </row>
    <row r="18" ht="19" customHeight="1" spans="1:9">
      <c r="A18" s="14"/>
      <c r="B18" s="14"/>
      <c r="C18" s="14">
        <v>4</v>
      </c>
      <c r="D18" s="14">
        <v>38667</v>
      </c>
      <c r="E18" s="14">
        <v>142</v>
      </c>
      <c r="F18" s="14">
        <v>39</v>
      </c>
      <c r="G18" s="14">
        <v>82</v>
      </c>
      <c r="H18" s="14">
        <v>3.91</v>
      </c>
      <c r="I18" s="14"/>
    </row>
    <row r="19" ht="19" customHeight="1" spans="1:9">
      <c r="A19" s="13">
        <v>35</v>
      </c>
      <c r="B19" s="13">
        <v>1480</v>
      </c>
      <c r="C19" s="13">
        <v>1</v>
      </c>
      <c r="D19" s="13">
        <v>40000</v>
      </c>
      <c r="E19" s="13">
        <v>840</v>
      </c>
      <c r="F19" s="13">
        <v>50</v>
      </c>
      <c r="G19" s="13">
        <v>97</v>
      </c>
      <c r="H19" s="13">
        <v>18.67</v>
      </c>
      <c r="I19" s="13">
        <v>22</v>
      </c>
    </row>
    <row r="20" ht="19" customHeight="1" spans="1:9">
      <c r="A20" s="13"/>
      <c r="B20" s="13"/>
      <c r="C20" s="13">
        <v>2</v>
      </c>
      <c r="D20" s="13">
        <v>47667</v>
      </c>
      <c r="E20" s="13">
        <v>780</v>
      </c>
      <c r="F20" s="13">
        <v>55</v>
      </c>
      <c r="G20" s="13">
        <v>97</v>
      </c>
      <c r="H20" s="13">
        <v>18.78</v>
      </c>
      <c r="I20" s="13"/>
    </row>
    <row r="21" ht="19" customHeight="1" spans="1:9">
      <c r="A21" s="13"/>
      <c r="B21" s="13"/>
      <c r="C21" s="13">
        <v>3</v>
      </c>
      <c r="D21" s="13">
        <v>55333</v>
      </c>
      <c r="E21" s="13">
        <v>660</v>
      </c>
      <c r="F21" s="13">
        <v>54</v>
      </c>
      <c r="G21" s="13">
        <v>96</v>
      </c>
      <c r="H21" s="13">
        <v>18.79</v>
      </c>
      <c r="I21" s="13"/>
    </row>
    <row r="22" ht="19" customHeight="1" spans="1:9">
      <c r="A22" s="13"/>
      <c r="B22" s="13"/>
      <c r="C22" s="13">
        <v>4</v>
      </c>
      <c r="D22" s="13">
        <v>63000</v>
      </c>
      <c r="E22" s="13">
        <v>400</v>
      </c>
      <c r="F22" s="13">
        <v>44</v>
      </c>
      <c r="G22" s="13">
        <v>94</v>
      </c>
      <c r="H22" s="13">
        <v>15.91</v>
      </c>
      <c r="I22" s="13"/>
    </row>
    <row r="23" ht="19" customHeight="1" spans="1:9">
      <c r="A23" s="13"/>
      <c r="B23" s="13">
        <v>960</v>
      </c>
      <c r="C23" s="13">
        <v>1</v>
      </c>
      <c r="D23" s="13">
        <v>26667</v>
      </c>
      <c r="E23" s="13">
        <v>373</v>
      </c>
      <c r="F23" s="13">
        <v>50</v>
      </c>
      <c r="G23" s="13">
        <v>86</v>
      </c>
      <c r="H23" s="13">
        <v>5.53</v>
      </c>
      <c r="I23" s="13">
        <v>7.5</v>
      </c>
    </row>
    <row r="24" ht="19" customHeight="1" spans="1:9">
      <c r="A24" s="13"/>
      <c r="B24" s="13"/>
      <c r="C24" s="13">
        <v>2</v>
      </c>
      <c r="D24" s="13">
        <v>31778</v>
      </c>
      <c r="E24" s="13">
        <v>347</v>
      </c>
      <c r="F24" s="13">
        <v>55</v>
      </c>
      <c r="G24" s="13">
        <v>86</v>
      </c>
      <c r="H24" s="13">
        <v>5.57</v>
      </c>
      <c r="I24" s="13"/>
    </row>
    <row r="25" ht="19" customHeight="1" spans="1:9">
      <c r="A25" s="13"/>
      <c r="B25" s="13"/>
      <c r="C25" s="13">
        <v>3</v>
      </c>
      <c r="D25" s="13">
        <v>36889</v>
      </c>
      <c r="E25" s="13">
        <v>293</v>
      </c>
      <c r="F25" s="13">
        <v>54</v>
      </c>
      <c r="G25" s="13">
        <v>85</v>
      </c>
      <c r="H25" s="13">
        <v>5.56</v>
      </c>
      <c r="I25" s="13"/>
    </row>
    <row r="26" ht="19" customHeight="1" spans="1:9">
      <c r="A26" s="13"/>
      <c r="B26" s="13"/>
      <c r="C26" s="13">
        <v>4</v>
      </c>
      <c r="D26" s="13">
        <v>42000</v>
      </c>
      <c r="E26" s="13">
        <v>178</v>
      </c>
      <c r="F26" s="13">
        <v>44</v>
      </c>
      <c r="G26" s="13">
        <v>84</v>
      </c>
      <c r="H26" s="13">
        <v>4.72</v>
      </c>
      <c r="I26" s="13"/>
    </row>
    <row r="27" ht="19" customHeight="1" spans="1:9">
      <c r="A27" s="14">
        <v>37.5</v>
      </c>
      <c r="B27" s="14">
        <v>1480</v>
      </c>
      <c r="C27" s="14">
        <v>1</v>
      </c>
      <c r="D27" s="14">
        <v>48000</v>
      </c>
      <c r="E27" s="14">
        <v>870</v>
      </c>
      <c r="F27" s="14">
        <v>54</v>
      </c>
      <c r="G27" s="14">
        <v>98</v>
      </c>
      <c r="H27" s="14">
        <v>21.48</v>
      </c>
      <c r="I27" s="14">
        <v>30</v>
      </c>
    </row>
    <row r="28" ht="19" customHeight="1" spans="1:9">
      <c r="A28" s="14"/>
      <c r="B28" s="14"/>
      <c r="C28" s="14">
        <v>2</v>
      </c>
      <c r="D28" s="14">
        <v>55333</v>
      </c>
      <c r="E28" s="14">
        <v>800</v>
      </c>
      <c r="F28" s="14">
        <v>56</v>
      </c>
      <c r="G28" s="14">
        <v>97</v>
      </c>
      <c r="H28" s="14">
        <v>21.96</v>
      </c>
      <c r="I28" s="14"/>
    </row>
    <row r="29" ht="19" customHeight="1" spans="1:9">
      <c r="A29" s="14"/>
      <c r="B29" s="14"/>
      <c r="C29" s="14">
        <v>3</v>
      </c>
      <c r="D29" s="14">
        <v>62667</v>
      </c>
      <c r="E29" s="14">
        <v>670</v>
      </c>
      <c r="F29" s="14">
        <v>54</v>
      </c>
      <c r="G29" s="14">
        <v>96</v>
      </c>
      <c r="H29" s="14">
        <v>21.6</v>
      </c>
      <c r="I29" s="14"/>
    </row>
    <row r="30" ht="19" customHeight="1" spans="1:9">
      <c r="A30" s="14"/>
      <c r="B30" s="14"/>
      <c r="C30" s="14">
        <v>4</v>
      </c>
      <c r="D30" s="14">
        <v>70000</v>
      </c>
      <c r="E30" s="14">
        <v>460</v>
      </c>
      <c r="F30" s="14">
        <v>45</v>
      </c>
      <c r="G30" s="14">
        <v>94</v>
      </c>
      <c r="H30" s="14">
        <v>19.88</v>
      </c>
      <c r="I30" s="14"/>
    </row>
    <row r="31" ht="19" customHeight="1" spans="1:9">
      <c r="A31" s="14"/>
      <c r="B31" s="14">
        <v>960</v>
      </c>
      <c r="C31" s="14">
        <v>1</v>
      </c>
      <c r="D31" s="14">
        <v>32000</v>
      </c>
      <c r="E31" s="14">
        <v>387</v>
      </c>
      <c r="F31" s="14">
        <v>54</v>
      </c>
      <c r="G31" s="14">
        <v>87</v>
      </c>
      <c r="H31" s="14">
        <v>6.37</v>
      </c>
      <c r="I31" s="14">
        <v>7.5</v>
      </c>
    </row>
    <row r="32" ht="19" customHeight="1" spans="1:9">
      <c r="A32" s="14"/>
      <c r="B32" s="14"/>
      <c r="C32" s="14">
        <v>2</v>
      </c>
      <c r="D32" s="14">
        <v>36889</v>
      </c>
      <c r="E32" s="14">
        <v>356</v>
      </c>
      <c r="F32" s="14">
        <v>56</v>
      </c>
      <c r="G32" s="14">
        <v>86</v>
      </c>
      <c r="H32" s="14">
        <v>6.51</v>
      </c>
      <c r="I32" s="14"/>
    </row>
    <row r="33" ht="19" customHeight="1" spans="1:9">
      <c r="A33" s="14"/>
      <c r="B33" s="14"/>
      <c r="C33" s="14">
        <v>3</v>
      </c>
      <c r="D33" s="14">
        <v>41778</v>
      </c>
      <c r="E33" s="14">
        <v>298</v>
      </c>
      <c r="F33" s="14">
        <v>54</v>
      </c>
      <c r="G33" s="14">
        <v>85</v>
      </c>
      <c r="H33" s="14">
        <v>6.4</v>
      </c>
      <c r="I33" s="14"/>
    </row>
    <row r="34" ht="19" customHeight="1" spans="1:9">
      <c r="A34" s="14"/>
      <c r="B34" s="14"/>
      <c r="C34" s="14">
        <v>4</v>
      </c>
      <c r="D34" s="14">
        <v>46667</v>
      </c>
      <c r="E34" s="14">
        <v>204</v>
      </c>
      <c r="F34" s="14">
        <v>45</v>
      </c>
      <c r="G34" s="14">
        <v>85</v>
      </c>
      <c r="H34" s="14">
        <v>5.88</v>
      </c>
      <c r="I34" s="14"/>
    </row>
    <row r="35" ht="19" customHeight="1" spans="1:9">
      <c r="A35" s="13">
        <v>40</v>
      </c>
      <c r="B35" s="13">
        <v>1480</v>
      </c>
      <c r="C35" s="13">
        <v>1</v>
      </c>
      <c r="D35" s="13">
        <v>52000</v>
      </c>
      <c r="E35" s="13">
        <v>910</v>
      </c>
      <c r="F35" s="13">
        <v>53</v>
      </c>
      <c r="G35" s="13">
        <v>99</v>
      </c>
      <c r="H35" s="13">
        <v>24.8</v>
      </c>
      <c r="I35" s="13">
        <v>30</v>
      </c>
    </row>
    <row r="36" ht="19" customHeight="1" spans="1:9">
      <c r="A36" s="13"/>
      <c r="B36" s="13"/>
      <c r="C36" s="13">
        <v>2</v>
      </c>
      <c r="D36" s="13">
        <v>60667</v>
      </c>
      <c r="E36" s="13">
        <v>850</v>
      </c>
      <c r="F36" s="13">
        <v>55</v>
      </c>
      <c r="G36" s="13">
        <v>98</v>
      </c>
      <c r="H36" s="13">
        <v>26.04</v>
      </c>
      <c r="I36" s="13"/>
    </row>
    <row r="37" ht="19" customHeight="1" spans="1:9">
      <c r="A37" s="13"/>
      <c r="B37" s="13"/>
      <c r="C37" s="13">
        <v>3</v>
      </c>
      <c r="D37" s="13">
        <v>69333</v>
      </c>
      <c r="E37" s="13">
        <v>680</v>
      </c>
      <c r="F37" s="13">
        <v>53</v>
      </c>
      <c r="G37" s="13">
        <v>97</v>
      </c>
      <c r="H37" s="13">
        <v>24.71</v>
      </c>
      <c r="I37" s="13"/>
    </row>
    <row r="38" ht="19" customHeight="1" spans="1:9">
      <c r="A38" s="13"/>
      <c r="B38" s="13"/>
      <c r="C38" s="13">
        <v>4</v>
      </c>
      <c r="D38" s="13">
        <v>78000</v>
      </c>
      <c r="E38" s="13">
        <v>450</v>
      </c>
      <c r="F38" s="13">
        <v>43</v>
      </c>
      <c r="G38" s="13">
        <v>94</v>
      </c>
      <c r="H38" s="13">
        <v>22.67</v>
      </c>
      <c r="I38" s="13"/>
    </row>
    <row r="39" ht="19" customHeight="1" spans="1:9">
      <c r="A39" s="13"/>
      <c r="B39" s="13">
        <v>960</v>
      </c>
      <c r="C39" s="13">
        <v>1</v>
      </c>
      <c r="D39" s="13">
        <v>34667</v>
      </c>
      <c r="E39" s="13">
        <v>404</v>
      </c>
      <c r="F39" s="13">
        <v>53</v>
      </c>
      <c r="G39" s="13">
        <v>88</v>
      </c>
      <c r="H39" s="13">
        <v>7.34</v>
      </c>
      <c r="I39" s="13">
        <v>11</v>
      </c>
    </row>
    <row r="40" ht="19" customHeight="1" spans="1:9">
      <c r="A40" s="13"/>
      <c r="B40" s="13"/>
      <c r="C40" s="13">
        <v>2</v>
      </c>
      <c r="D40" s="13">
        <v>40445</v>
      </c>
      <c r="E40" s="13">
        <v>378</v>
      </c>
      <c r="F40" s="13">
        <v>55</v>
      </c>
      <c r="G40" s="13">
        <v>87</v>
      </c>
      <c r="H40" s="13">
        <v>7.72</v>
      </c>
      <c r="I40" s="13"/>
    </row>
    <row r="41" ht="19" customHeight="1" spans="1:9">
      <c r="A41" s="13"/>
      <c r="B41" s="13"/>
      <c r="C41" s="13">
        <v>3</v>
      </c>
      <c r="D41" s="13">
        <v>46222</v>
      </c>
      <c r="E41" s="13">
        <v>302</v>
      </c>
      <c r="F41" s="13">
        <v>53</v>
      </c>
      <c r="G41" s="13">
        <v>87</v>
      </c>
      <c r="H41" s="13">
        <v>7.32</v>
      </c>
      <c r="I41" s="13"/>
    </row>
    <row r="42" ht="19" customHeight="1" spans="1:9">
      <c r="A42" s="13"/>
      <c r="B42" s="13"/>
      <c r="C42" s="13">
        <v>4</v>
      </c>
      <c r="D42" s="13">
        <v>52000</v>
      </c>
      <c r="E42" s="13">
        <v>200</v>
      </c>
      <c r="F42" s="13">
        <v>43</v>
      </c>
      <c r="G42" s="13">
        <v>87</v>
      </c>
      <c r="H42" s="13">
        <v>6.72</v>
      </c>
      <c r="I42" s="13"/>
    </row>
    <row r="43" ht="19" customHeight="1" spans="1:9">
      <c r="A43" s="14">
        <v>45</v>
      </c>
      <c r="B43" s="14">
        <v>970</v>
      </c>
      <c r="C43" s="14">
        <v>1</v>
      </c>
      <c r="D43" s="14">
        <v>41000</v>
      </c>
      <c r="E43" s="14">
        <v>450</v>
      </c>
      <c r="F43" s="14">
        <v>53</v>
      </c>
      <c r="G43" s="14">
        <v>89</v>
      </c>
      <c r="H43" s="14">
        <v>9.67</v>
      </c>
      <c r="I43" s="14">
        <v>15</v>
      </c>
    </row>
    <row r="44" ht="19" customHeight="1" spans="1:9">
      <c r="A44" s="14"/>
      <c r="B44" s="14"/>
      <c r="C44" s="14">
        <v>2</v>
      </c>
      <c r="D44" s="14">
        <v>47333</v>
      </c>
      <c r="E44" s="14">
        <v>410</v>
      </c>
      <c r="F44" s="14">
        <v>55</v>
      </c>
      <c r="G44" s="14">
        <v>89</v>
      </c>
      <c r="H44" s="14">
        <v>9.8</v>
      </c>
      <c r="I44" s="14"/>
    </row>
    <row r="45" ht="19" customHeight="1" spans="1:9">
      <c r="A45" s="14"/>
      <c r="B45" s="14"/>
      <c r="C45" s="14">
        <v>3</v>
      </c>
      <c r="D45" s="14">
        <v>53667</v>
      </c>
      <c r="E45" s="14">
        <v>350</v>
      </c>
      <c r="F45" s="14">
        <v>55</v>
      </c>
      <c r="G45" s="14">
        <v>88</v>
      </c>
      <c r="H45" s="14">
        <v>9.49</v>
      </c>
      <c r="I45" s="14"/>
    </row>
    <row r="46" ht="19" customHeight="1" spans="1:9">
      <c r="A46" s="14"/>
      <c r="B46" s="14"/>
      <c r="C46" s="14">
        <v>4</v>
      </c>
      <c r="D46" s="14">
        <v>60000</v>
      </c>
      <c r="E46" s="14">
        <v>285</v>
      </c>
      <c r="F46" s="14">
        <v>50</v>
      </c>
      <c r="G46" s="14">
        <v>87</v>
      </c>
      <c r="H46" s="14">
        <v>9.5</v>
      </c>
      <c r="I46" s="14"/>
    </row>
    <row r="47" ht="19" customHeight="1" spans="1:9">
      <c r="A47" s="13">
        <v>50</v>
      </c>
      <c r="B47" s="13">
        <v>970</v>
      </c>
      <c r="C47" s="13">
        <v>1</v>
      </c>
      <c r="D47" s="13">
        <v>47000</v>
      </c>
      <c r="E47" s="13">
        <v>480</v>
      </c>
      <c r="F47" s="13">
        <v>53</v>
      </c>
      <c r="G47" s="13">
        <v>90</v>
      </c>
      <c r="H47" s="13">
        <v>11.82</v>
      </c>
      <c r="I47" s="13">
        <v>15</v>
      </c>
    </row>
    <row r="48" ht="19" customHeight="1" spans="1:9">
      <c r="A48" s="13"/>
      <c r="B48" s="13"/>
      <c r="C48" s="13">
        <v>2</v>
      </c>
      <c r="D48" s="13">
        <v>53667</v>
      </c>
      <c r="E48" s="13">
        <v>464</v>
      </c>
      <c r="F48" s="13">
        <v>56</v>
      </c>
      <c r="G48" s="13">
        <v>90</v>
      </c>
      <c r="H48" s="13">
        <v>12.35</v>
      </c>
      <c r="I48" s="13"/>
    </row>
    <row r="49" ht="19" customHeight="1" spans="1:9">
      <c r="A49" s="13"/>
      <c r="B49" s="13"/>
      <c r="C49" s="13">
        <v>3</v>
      </c>
      <c r="D49" s="13">
        <v>60333</v>
      </c>
      <c r="E49" s="13">
        <v>410</v>
      </c>
      <c r="F49" s="13">
        <v>56</v>
      </c>
      <c r="G49" s="13">
        <v>90</v>
      </c>
      <c r="H49" s="13">
        <v>12.27</v>
      </c>
      <c r="I49" s="13"/>
    </row>
    <row r="50" ht="19" customHeight="1" spans="1:9">
      <c r="A50" s="13"/>
      <c r="B50" s="13"/>
      <c r="C50" s="13">
        <v>4</v>
      </c>
      <c r="D50" s="13">
        <v>67000</v>
      </c>
      <c r="E50" s="13">
        <v>350</v>
      </c>
      <c r="F50" s="13">
        <v>55</v>
      </c>
      <c r="G50" s="13">
        <v>89</v>
      </c>
      <c r="H50" s="13">
        <v>11.84</v>
      </c>
      <c r="I50" s="13"/>
    </row>
  </sheetData>
  <mergeCells count="32">
    <mergeCell ref="A1:I1"/>
    <mergeCell ref="A3:A10"/>
    <mergeCell ref="A11:A18"/>
    <mergeCell ref="A19:A26"/>
    <mergeCell ref="A27:A34"/>
    <mergeCell ref="A35:A42"/>
    <mergeCell ref="A43:A46"/>
    <mergeCell ref="A47:A50"/>
    <mergeCell ref="B3:B6"/>
    <mergeCell ref="B7:B10"/>
    <mergeCell ref="B11:B14"/>
    <mergeCell ref="B15:B18"/>
    <mergeCell ref="B19:B22"/>
    <mergeCell ref="B23:B26"/>
    <mergeCell ref="B27:B30"/>
    <mergeCell ref="B31:B34"/>
    <mergeCell ref="B35:B38"/>
    <mergeCell ref="B39:B42"/>
    <mergeCell ref="B43:B46"/>
    <mergeCell ref="B47:B50"/>
    <mergeCell ref="I3:I6"/>
    <mergeCell ref="I7:I10"/>
    <mergeCell ref="I11:I14"/>
    <mergeCell ref="I15:I18"/>
    <mergeCell ref="I19:I22"/>
    <mergeCell ref="I23:I26"/>
    <mergeCell ref="I27:I30"/>
    <mergeCell ref="I31:I34"/>
    <mergeCell ref="I35:I38"/>
    <mergeCell ref="I39:I42"/>
    <mergeCell ref="I43:I46"/>
    <mergeCell ref="I47:I5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0"/>
  <sheetViews>
    <sheetView workbookViewId="0">
      <selection activeCell="F27" sqref="F27"/>
    </sheetView>
  </sheetViews>
  <sheetFormatPr defaultColWidth="9" defaultRowHeight="13.5"/>
  <cols>
    <col min="1" max="1" width="21" customWidth="1"/>
    <col min="3" max="3" width="12.625"/>
    <col min="4" max="4" width="9" customWidth="1"/>
    <col min="12" max="12" width="11.5" customWidth="1"/>
    <col min="17" max="18" width="9" style="1"/>
    <col min="19" max="20" width="9.625" style="26" customWidth="1"/>
    <col min="21" max="21" width="9.875" customWidth="1"/>
  </cols>
  <sheetData>
    <row r="1" spans="1:21">
      <c r="A1" s="24" t="s">
        <v>46</v>
      </c>
      <c r="B1" s="24" t="s">
        <v>47</v>
      </c>
      <c r="C1" s="27" t="s">
        <v>48</v>
      </c>
      <c r="D1" s="28" t="s">
        <v>49</v>
      </c>
      <c r="G1" s="25" t="s">
        <v>50</v>
      </c>
      <c r="H1" s="29" t="s">
        <v>51</v>
      </c>
      <c r="I1" s="29" t="s">
        <v>52</v>
      </c>
      <c r="L1" s="33" t="s">
        <v>53</v>
      </c>
      <c r="M1" s="33" t="s">
        <v>47</v>
      </c>
      <c r="N1" s="34" t="s">
        <v>48</v>
      </c>
      <c r="O1" s="35" t="s">
        <v>49</v>
      </c>
      <c r="Q1" s="33" t="s">
        <v>54</v>
      </c>
      <c r="R1" s="33" t="s">
        <v>55</v>
      </c>
      <c r="S1" s="36" t="s">
        <v>56</v>
      </c>
      <c r="T1" s="36" t="s">
        <v>57</v>
      </c>
      <c r="U1" s="33" t="s">
        <v>58</v>
      </c>
    </row>
    <row r="2" ht="15.75" spans="1:21">
      <c r="A2" s="24" t="s">
        <v>23</v>
      </c>
      <c r="B2" s="24">
        <v>11</v>
      </c>
      <c r="C2" s="27">
        <f>B2/0.75/0.7</f>
        <v>20.952380952381</v>
      </c>
      <c r="D2" s="28">
        <f>ROUNDUP(C2/7.2,0)</f>
        <v>3</v>
      </c>
      <c r="G2" s="25"/>
      <c r="H2" s="30"/>
      <c r="I2" s="30"/>
      <c r="L2" s="24">
        <v>315</v>
      </c>
      <c r="M2" s="24">
        <v>3.66</v>
      </c>
      <c r="N2" s="27">
        <f>M2/0.75/0.7</f>
        <v>6.97142857142857</v>
      </c>
      <c r="O2" s="28">
        <f t="shared" ref="O2:O18" si="0">ROUNDUP(N2/7.2,0)</f>
        <v>1</v>
      </c>
      <c r="Q2" s="25" t="s">
        <v>59</v>
      </c>
      <c r="R2" s="37">
        <v>334.098</v>
      </c>
      <c r="S2" s="38">
        <f>R2*1.08</f>
        <v>360.82584</v>
      </c>
      <c r="T2" s="38">
        <f>S2/0.8</f>
        <v>451.0323</v>
      </c>
      <c r="U2" s="28">
        <f>T2/7.2</f>
        <v>62.643375</v>
      </c>
    </row>
    <row r="3" ht="15.75" spans="1:21">
      <c r="A3" s="24" t="s">
        <v>31</v>
      </c>
      <c r="B3" s="24">
        <v>25</v>
      </c>
      <c r="C3" s="27">
        <f t="shared" ref="C3:C16" si="1">B3/0.75/0.7</f>
        <v>47.6190476190476</v>
      </c>
      <c r="D3" s="28">
        <f>ROUNDUP(C3/7.2,0)</f>
        <v>7</v>
      </c>
      <c r="G3" s="25">
        <v>315</v>
      </c>
      <c r="H3" s="31">
        <v>4.16666666666667</v>
      </c>
      <c r="I3" s="31">
        <v>4.16666666666667</v>
      </c>
      <c r="L3" s="24">
        <v>355</v>
      </c>
      <c r="M3" s="24">
        <v>4.1</v>
      </c>
      <c r="N3" s="27">
        <f t="shared" ref="N3:N18" si="2">M3/0.75/0.7</f>
        <v>7.80952380952381</v>
      </c>
      <c r="O3" s="28">
        <f t="shared" si="0"/>
        <v>2</v>
      </c>
      <c r="Q3" s="25" t="s">
        <v>60</v>
      </c>
      <c r="R3" s="37">
        <v>351.486</v>
      </c>
      <c r="S3" s="38">
        <f t="shared" ref="S3:S50" si="3">R3*1.08</f>
        <v>379.60488</v>
      </c>
      <c r="T3" s="38">
        <f t="shared" ref="T3:T50" si="4">S3/0.8</f>
        <v>474.5061</v>
      </c>
      <c r="U3" s="28">
        <f t="shared" ref="U3:U50" si="5">T3/7.2</f>
        <v>65.903625</v>
      </c>
    </row>
    <row r="4" ht="15.75" spans="1:21">
      <c r="A4" s="24" t="s">
        <v>41</v>
      </c>
      <c r="B4" s="24">
        <v>36</v>
      </c>
      <c r="C4" s="27">
        <f t="shared" si="1"/>
        <v>68.5714285714286</v>
      </c>
      <c r="D4" s="28">
        <f>ROUNDUP(C4/7.2,0)</f>
        <v>10</v>
      </c>
      <c r="G4" s="25">
        <v>355</v>
      </c>
      <c r="H4" s="31">
        <v>4.16666666666667</v>
      </c>
      <c r="I4" s="31">
        <v>4.16666666666667</v>
      </c>
      <c r="L4" s="24">
        <v>400</v>
      </c>
      <c r="M4" s="24">
        <v>4.44</v>
      </c>
      <c r="N4" s="27">
        <f t="shared" si="2"/>
        <v>8.45714285714286</v>
      </c>
      <c r="O4" s="28">
        <f t="shared" si="0"/>
        <v>2</v>
      </c>
      <c r="Q4" s="25" t="s">
        <v>61</v>
      </c>
      <c r="R4" s="37">
        <v>423.522</v>
      </c>
      <c r="S4" s="38">
        <f t="shared" si="3"/>
        <v>457.40376</v>
      </c>
      <c r="T4" s="38">
        <f t="shared" si="4"/>
        <v>571.7547</v>
      </c>
      <c r="U4" s="28">
        <f t="shared" si="5"/>
        <v>79.410375</v>
      </c>
    </row>
    <row r="5" ht="15.75" spans="1:21">
      <c r="A5" s="24" t="s">
        <v>62</v>
      </c>
      <c r="B5" s="24">
        <v>12</v>
      </c>
      <c r="C5" s="27">
        <f t="shared" si="1"/>
        <v>22.8571428571429</v>
      </c>
      <c r="D5" s="28">
        <f t="shared" ref="D5:D30" si="6">ROUNDUP(C5/7.2,0)</f>
        <v>4</v>
      </c>
      <c r="G5" s="25">
        <v>400</v>
      </c>
      <c r="H5" s="31">
        <v>4.86111111111111</v>
      </c>
      <c r="I5" s="31">
        <v>5.55555555555556</v>
      </c>
      <c r="L5" s="24">
        <v>450</v>
      </c>
      <c r="M5" s="24">
        <v>5.55</v>
      </c>
      <c r="N5" s="27">
        <f t="shared" si="2"/>
        <v>10.5714285714286</v>
      </c>
      <c r="O5" s="28">
        <f t="shared" si="0"/>
        <v>2</v>
      </c>
      <c r="Q5" s="25" t="s">
        <v>63</v>
      </c>
      <c r="R5" s="37">
        <v>500.526</v>
      </c>
      <c r="S5" s="38">
        <f t="shared" si="3"/>
        <v>540.56808</v>
      </c>
      <c r="T5" s="38">
        <f t="shared" si="4"/>
        <v>675.7101</v>
      </c>
      <c r="U5" s="28">
        <f t="shared" si="5"/>
        <v>93.848625</v>
      </c>
    </row>
    <row r="6" ht="15.75" spans="1:21">
      <c r="A6" s="24" t="s">
        <v>64</v>
      </c>
      <c r="B6" s="24">
        <v>12</v>
      </c>
      <c r="C6" s="27">
        <f t="shared" si="1"/>
        <v>22.8571428571429</v>
      </c>
      <c r="D6" s="28">
        <f t="shared" si="6"/>
        <v>4</v>
      </c>
      <c r="G6" s="25">
        <v>450</v>
      </c>
      <c r="H6" s="31">
        <v>4.86111111111111</v>
      </c>
      <c r="I6" s="31">
        <v>5.55555555555556</v>
      </c>
      <c r="L6" s="24">
        <v>500</v>
      </c>
      <c r="M6" s="24">
        <v>6.1</v>
      </c>
      <c r="N6" s="27">
        <f t="shared" si="2"/>
        <v>11.6190476190476</v>
      </c>
      <c r="O6" s="28">
        <f t="shared" si="0"/>
        <v>2</v>
      </c>
      <c r="Q6" s="25" t="s">
        <v>65</v>
      </c>
      <c r="R6" s="37">
        <v>627.21</v>
      </c>
      <c r="S6" s="38">
        <f t="shared" si="3"/>
        <v>677.3868</v>
      </c>
      <c r="T6" s="38">
        <f t="shared" si="4"/>
        <v>846.7335</v>
      </c>
      <c r="U6" s="28">
        <f t="shared" si="5"/>
        <v>117.601875</v>
      </c>
    </row>
    <row r="7" ht="15.75" spans="1:21">
      <c r="A7" s="24" t="s">
        <v>24</v>
      </c>
      <c r="B7" s="24">
        <v>12</v>
      </c>
      <c r="C7" s="27">
        <f t="shared" si="1"/>
        <v>22.8571428571429</v>
      </c>
      <c r="D7" s="28">
        <f t="shared" si="6"/>
        <v>4</v>
      </c>
      <c r="G7" s="25">
        <v>500</v>
      </c>
      <c r="H7" s="32">
        <v>4.86111111111111</v>
      </c>
      <c r="I7" s="32">
        <v>6.94444444444444</v>
      </c>
      <c r="L7" s="24">
        <v>560</v>
      </c>
      <c r="M7" s="24">
        <v>7.2</v>
      </c>
      <c r="N7" s="27">
        <f t="shared" si="2"/>
        <v>13.7142857142857</v>
      </c>
      <c r="O7" s="28">
        <f t="shared" si="0"/>
        <v>2</v>
      </c>
      <c r="Q7" s="25" t="s">
        <v>66</v>
      </c>
      <c r="R7" s="37">
        <v>820.962</v>
      </c>
      <c r="S7" s="38">
        <f t="shared" si="3"/>
        <v>886.63896</v>
      </c>
      <c r="T7" s="38">
        <f t="shared" si="4"/>
        <v>1108.2987</v>
      </c>
      <c r="U7" s="28">
        <f t="shared" si="5"/>
        <v>153.930375</v>
      </c>
    </row>
    <row r="8" ht="15.75" spans="1:21">
      <c r="A8" s="24" t="s">
        <v>67</v>
      </c>
      <c r="B8" s="24">
        <v>16</v>
      </c>
      <c r="C8" s="27">
        <f t="shared" si="1"/>
        <v>30.4761904761905</v>
      </c>
      <c r="D8" s="28">
        <f t="shared" si="6"/>
        <v>5</v>
      </c>
      <c r="G8" s="25">
        <v>560</v>
      </c>
      <c r="H8" s="32">
        <v>5.55555555555556</v>
      </c>
      <c r="I8" s="32">
        <v>6.94444444444444</v>
      </c>
      <c r="L8" s="24">
        <v>630</v>
      </c>
      <c r="M8" s="24">
        <v>9.43</v>
      </c>
      <c r="N8" s="27">
        <f t="shared" si="2"/>
        <v>17.9619047619048</v>
      </c>
      <c r="O8" s="28">
        <f t="shared" si="0"/>
        <v>3</v>
      </c>
      <c r="Q8" s="25" t="s">
        <v>68</v>
      </c>
      <c r="R8" s="37">
        <v>1132.704</v>
      </c>
      <c r="S8" s="38">
        <f t="shared" si="3"/>
        <v>1223.32032</v>
      </c>
      <c r="T8" s="38">
        <f t="shared" si="4"/>
        <v>1529.1504</v>
      </c>
      <c r="U8" s="28">
        <f t="shared" si="5"/>
        <v>212.382</v>
      </c>
    </row>
    <row r="9" ht="15.75" spans="1:21">
      <c r="A9" s="24" t="s">
        <v>32</v>
      </c>
      <c r="B9" s="24">
        <v>24</v>
      </c>
      <c r="C9" s="27">
        <f t="shared" si="1"/>
        <v>45.7142857142857</v>
      </c>
      <c r="D9" s="28">
        <f t="shared" si="6"/>
        <v>7</v>
      </c>
      <c r="G9" s="25">
        <v>630</v>
      </c>
      <c r="H9" s="32">
        <v>6.94444444444444</v>
      </c>
      <c r="I9" s="32">
        <v>6.94444444444444</v>
      </c>
      <c r="L9" s="24">
        <v>710</v>
      </c>
      <c r="M9" s="24">
        <v>14.43</v>
      </c>
      <c r="N9" s="27">
        <f t="shared" si="2"/>
        <v>27.4857142857143</v>
      </c>
      <c r="O9" s="28">
        <f t="shared" si="0"/>
        <v>4</v>
      </c>
      <c r="Q9" s="25" t="s">
        <v>69</v>
      </c>
      <c r="R9" s="37">
        <v>1212.192</v>
      </c>
      <c r="S9" s="38">
        <f t="shared" si="3"/>
        <v>1309.16736</v>
      </c>
      <c r="T9" s="38">
        <f t="shared" si="4"/>
        <v>1636.4592</v>
      </c>
      <c r="U9" s="28">
        <f t="shared" si="5"/>
        <v>227.286</v>
      </c>
    </row>
    <row r="10" ht="15.75" spans="1:21">
      <c r="A10" s="24" t="s">
        <v>70</v>
      </c>
      <c r="B10" s="24">
        <v>24</v>
      </c>
      <c r="C10" s="27">
        <f t="shared" si="1"/>
        <v>45.7142857142857</v>
      </c>
      <c r="D10" s="28">
        <f t="shared" si="6"/>
        <v>7</v>
      </c>
      <c r="G10" s="25">
        <v>710</v>
      </c>
      <c r="H10" s="32">
        <v>7.63888888888889</v>
      </c>
      <c r="I10" s="32">
        <v>8.33333333333333</v>
      </c>
      <c r="L10" s="24">
        <v>800</v>
      </c>
      <c r="M10" s="24">
        <v>16.65</v>
      </c>
      <c r="N10" s="27">
        <f t="shared" si="2"/>
        <v>31.7142857142857</v>
      </c>
      <c r="O10" s="28">
        <f t="shared" si="0"/>
        <v>5</v>
      </c>
      <c r="Q10" s="25" t="s">
        <v>71</v>
      </c>
      <c r="R10" s="37">
        <v>1954.908</v>
      </c>
      <c r="S10" s="38">
        <f t="shared" si="3"/>
        <v>2111.30064</v>
      </c>
      <c r="T10" s="38">
        <f t="shared" si="4"/>
        <v>2639.1258</v>
      </c>
      <c r="U10" s="28">
        <f t="shared" si="5"/>
        <v>366.54525</v>
      </c>
    </row>
    <row r="11" ht="15.75" spans="1:21">
      <c r="A11" s="24" t="s">
        <v>37</v>
      </c>
      <c r="B11" s="24">
        <v>28</v>
      </c>
      <c r="C11" s="27">
        <f t="shared" si="1"/>
        <v>53.3333333333333</v>
      </c>
      <c r="D11" s="28">
        <f t="shared" si="6"/>
        <v>8</v>
      </c>
      <c r="G11" s="25">
        <v>800</v>
      </c>
      <c r="H11" s="32">
        <v>8.33333333333333</v>
      </c>
      <c r="I11" s="32">
        <v>9.72222222222222</v>
      </c>
      <c r="L11" s="24">
        <v>900</v>
      </c>
      <c r="M11" s="24">
        <v>27.75</v>
      </c>
      <c r="N11" s="27">
        <f t="shared" si="2"/>
        <v>52.8571428571429</v>
      </c>
      <c r="O11" s="28">
        <f t="shared" si="0"/>
        <v>8</v>
      </c>
      <c r="Q11" s="25" t="s">
        <v>72</v>
      </c>
      <c r="R11" s="37">
        <v>2111.4</v>
      </c>
      <c r="S11" s="38">
        <f t="shared" si="3"/>
        <v>2280.312</v>
      </c>
      <c r="T11" s="38">
        <f t="shared" si="4"/>
        <v>2850.39</v>
      </c>
      <c r="U11" s="28">
        <f t="shared" si="5"/>
        <v>395.8875</v>
      </c>
    </row>
    <row r="12" ht="15.75" spans="1:21">
      <c r="A12" s="24" t="s">
        <v>73</v>
      </c>
      <c r="B12" s="24">
        <v>41</v>
      </c>
      <c r="C12" s="27">
        <f t="shared" si="1"/>
        <v>78.0952380952381</v>
      </c>
      <c r="D12" s="28">
        <f t="shared" si="6"/>
        <v>11</v>
      </c>
      <c r="G12" s="25">
        <v>900</v>
      </c>
      <c r="H12" s="32">
        <v>9.02777777777778</v>
      </c>
      <c r="I12" s="32">
        <v>13.8888888888889</v>
      </c>
      <c r="L12" s="24">
        <v>1000</v>
      </c>
      <c r="M12" s="24">
        <v>38.85</v>
      </c>
      <c r="N12" s="27">
        <f t="shared" si="2"/>
        <v>74</v>
      </c>
      <c r="O12" s="28">
        <f t="shared" si="0"/>
        <v>11</v>
      </c>
      <c r="Q12" s="25" t="s">
        <v>74</v>
      </c>
      <c r="R12" s="37">
        <v>2449.224</v>
      </c>
      <c r="S12" s="38">
        <f t="shared" si="3"/>
        <v>2645.16192</v>
      </c>
      <c r="T12" s="38">
        <f t="shared" si="4"/>
        <v>3306.4524</v>
      </c>
      <c r="U12" s="28">
        <f t="shared" si="5"/>
        <v>459.2295</v>
      </c>
    </row>
    <row r="13" ht="15.75" spans="1:21">
      <c r="A13" s="24" t="s">
        <v>39</v>
      </c>
      <c r="B13" s="24">
        <v>43</v>
      </c>
      <c r="C13" s="27">
        <f t="shared" si="1"/>
        <v>81.9047619047619</v>
      </c>
      <c r="D13" s="28">
        <f t="shared" si="6"/>
        <v>12</v>
      </c>
      <c r="G13" s="25">
        <v>1000</v>
      </c>
      <c r="H13" s="32">
        <v>9.02777777777778</v>
      </c>
      <c r="I13" s="32">
        <v>16.6666666666667</v>
      </c>
      <c r="L13" s="24">
        <v>1120</v>
      </c>
      <c r="M13" s="24">
        <v>44.4</v>
      </c>
      <c r="N13" s="27">
        <f t="shared" si="2"/>
        <v>84.5714285714286</v>
      </c>
      <c r="O13" s="28">
        <f t="shared" si="0"/>
        <v>12</v>
      </c>
      <c r="Q13" s="25" t="s">
        <v>75</v>
      </c>
      <c r="R13" s="37">
        <v>3062.772</v>
      </c>
      <c r="S13" s="38">
        <f t="shared" si="3"/>
        <v>3307.79376</v>
      </c>
      <c r="T13" s="38">
        <f t="shared" si="4"/>
        <v>4134.7422</v>
      </c>
      <c r="U13" s="28">
        <f t="shared" si="5"/>
        <v>574.26975</v>
      </c>
    </row>
    <row r="14" ht="15.75" spans="1:21">
      <c r="A14" s="24" t="s">
        <v>42</v>
      </c>
      <c r="B14" s="24">
        <v>43</v>
      </c>
      <c r="C14" s="27">
        <f t="shared" si="1"/>
        <v>81.9047619047619</v>
      </c>
      <c r="D14" s="28">
        <f t="shared" si="6"/>
        <v>12</v>
      </c>
      <c r="G14" s="25">
        <v>1120</v>
      </c>
      <c r="H14" s="32">
        <v>9.72222222222222</v>
      </c>
      <c r="I14" s="32">
        <v>19.4444444444444</v>
      </c>
      <c r="L14" s="24">
        <v>1250</v>
      </c>
      <c r="M14" s="24">
        <v>66.6</v>
      </c>
      <c r="N14" s="27">
        <f t="shared" si="2"/>
        <v>126.857142857143</v>
      </c>
      <c r="O14" s="28">
        <f t="shared" si="0"/>
        <v>18</v>
      </c>
      <c r="Q14" s="25" t="s">
        <v>76</v>
      </c>
      <c r="R14" s="37">
        <v>4127.166</v>
      </c>
      <c r="S14" s="38">
        <f t="shared" si="3"/>
        <v>4457.33928</v>
      </c>
      <c r="T14" s="38">
        <f t="shared" si="4"/>
        <v>5571.6741</v>
      </c>
      <c r="U14" s="28">
        <f t="shared" si="5"/>
        <v>773.843625</v>
      </c>
    </row>
    <row r="15" ht="15" spans="1:21">
      <c r="A15" s="24" t="s">
        <v>44</v>
      </c>
      <c r="B15" s="24">
        <f>(160+140)/2</f>
        <v>150</v>
      </c>
      <c r="C15" s="27">
        <f t="shared" si="1"/>
        <v>285.714285714286</v>
      </c>
      <c r="D15" s="28">
        <f t="shared" si="6"/>
        <v>40</v>
      </c>
      <c r="G15" s="25">
        <v>1250</v>
      </c>
      <c r="H15" s="32">
        <v>13.8888888888889</v>
      </c>
      <c r="I15" s="32">
        <v>19.4444444444444</v>
      </c>
      <c r="L15" s="24">
        <v>1300</v>
      </c>
      <c r="M15" s="24">
        <v>90</v>
      </c>
      <c r="N15" s="27">
        <f t="shared" si="2"/>
        <v>171.428571428571</v>
      </c>
      <c r="O15" s="28">
        <f t="shared" si="0"/>
        <v>24</v>
      </c>
      <c r="Q15" s="25" t="s">
        <v>77</v>
      </c>
      <c r="R15" s="39">
        <v>321.678</v>
      </c>
      <c r="S15" s="38">
        <f t="shared" si="3"/>
        <v>347.41224</v>
      </c>
      <c r="T15" s="38">
        <f t="shared" si="4"/>
        <v>434.2653</v>
      </c>
      <c r="U15" s="28">
        <f t="shared" si="5"/>
        <v>60.314625</v>
      </c>
    </row>
    <row r="16" ht="15" spans="1:21">
      <c r="A16" s="24" t="s">
        <v>45</v>
      </c>
      <c r="B16" s="24">
        <f>(160+140)/2</f>
        <v>150</v>
      </c>
      <c r="C16" s="27">
        <f t="shared" si="1"/>
        <v>285.714285714286</v>
      </c>
      <c r="D16" s="28">
        <f t="shared" si="6"/>
        <v>40</v>
      </c>
      <c r="G16" s="25">
        <v>1400</v>
      </c>
      <c r="H16" s="31">
        <v>15.2777777777778</v>
      </c>
      <c r="I16" s="31">
        <v>20.8333333333333</v>
      </c>
      <c r="L16" s="24">
        <v>1400</v>
      </c>
      <c r="M16" s="24">
        <v>120</v>
      </c>
      <c r="N16" s="27">
        <f t="shared" si="2"/>
        <v>228.571428571429</v>
      </c>
      <c r="O16" s="28">
        <f t="shared" si="0"/>
        <v>32</v>
      </c>
      <c r="Q16" s="25" t="s">
        <v>78</v>
      </c>
      <c r="R16" s="39">
        <v>340.308</v>
      </c>
      <c r="S16" s="38">
        <f t="shared" si="3"/>
        <v>367.53264</v>
      </c>
      <c r="T16" s="38">
        <f t="shared" si="4"/>
        <v>459.4158</v>
      </c>
      <c r="U16" s="28">
        <f t="shared" si="5"/>
        <v>63.80775</v>
      </c>
    </row>
    <row r="17" ht="15" spans="1:21">
      <c r="A17" s="24"/>
      <c r="B17" s="24"/>
      <c r="C17" s="27"/>
      <c r="D17" s="28"/>
      <c r="G17" s="25">
        <v>1500</v>
      </c>
      <c r="H17" s="32">
        <v>16</v>
      </c>
      <c r="I17" s="32">
        <v>21</v>
      </c>
      <c r="L17" s="24">
        <v>1500</v>
      </c>
      <c r="M17" s="24">
        <v>190</v>
      </c>
      <c r="N17" s="27">
        <f t="shared" si="2"/>
        <v>361.904761904762</v>
      </c>
      <c r="O17" s="28">
        <f t="shared" si="0"/>
        <v>51</v>
      </c>
      <c r="Q17" s="25" t="s">
        <v>79</v>
      </c>
      <c r="R17" s="39">
        <v>393.714</v>
      </c>
      <c r="S17" s="38">
        <f t="shared" si="3"/>
        <v>425.21112</v>
      </c>
      <c r="T17" s="38">
        <f t="shared" si="4"/>
        <v>531.5139</v>
      </c>
      <c r="U17" s="28">
        <f t="shared" si="5"/>
        <v>73.821375</v>
      </c>
    </row>
    <row r="18" ht="15" spans="1:21">
      <c r="A18" s="24" t="s">
        <v>26</v>
      </c>
      <c r="B18" s="24">
        <v>18</v>
      </c>
      <c r="C18" s="27">
        <f>B18/0.75/0.7</f>
        <v>34.2857142857143</v>
      </c>
      <c r="D18" s="28">
        <f t="shared" si="6"/>
        <v>5</v>
      </c>
      <c r="G18" s="25">
        <v>1600</v>
      </c>
      <c r="H18" s="32">
        <v>16.6666666666667</v>
      </c>
      <c r="I18" s="32">
        <v>20.8333333333333</v>
      </c>
      <c r="L18" s="24">
        <v>1600</v>
      </c>
      <c r="M18" s="24">
        <v>230</v>
      </c>
      <c r="N18" s="27">
        <f t="shared" si="2"/>
        <v>438.095238095238</v>
      </c>
      <c r="O18" s="28">
        <f t="shared" si="0"/>
        <v>61</v>
      </c>
      <c r="Q18" s="25" t="s">
        <v>80</v>
      </c>
      <c r="R18" s="39">
        <v>447.12</v>
      </c>
      <c r="S18" s="38">
        <f t="shared" si="3"/>
        <v>482.8896</v>
      </c>
      <c r="T18" s="38">
        <f t="shared" si="4"/>
        <v>603.612</v>
      </c>
      <c r="U18" s="28">
        <f t="shared" si="5"/>
        <v>83.835</v>
      </c>
    </row>
    <row r="19" ht="14.25" spans="1:21">
      <c r="A19" s="24" t="s">
        <v>27</v>
      </c>
      <c r="B19" s="24">
        <v>18</v>
      </c>
      <c r="C19" s="27">
        <f t="shared" ref="C19:C30" si="7">B19/0.75/0.7</f>
        <v>34.2857142857143</v>
      </c>
      <c r="D19" s="28">
        <f t="shared" si="6"/>
        <v>5</v>
      </c>
      <c r="Q19" s="25" t="s">
        <v>81</v>
      </c>
      <c r="R19" s="39">
        <v>603.612</v>
      </c>
      <c r="S19" s="38">
        <f t="shared" si="3"/>
        <v>651.90096</v>
      </c>
      <c r="T19" s="38">
        <f t="shared" si="4"/>
        <v>814.8762</v>
      </c>
      <c r="U19" s="28">
        <f t="shared" si="5"/>
        <v>113.17725</v>
      </c>
    </row>
    <row r="20" ht="14.25" spans="1:21">
      <c r="A20" s="24" t="s">
        <v>33</v>
      </c>
      <c r="B20" s="24">
        <v>32</v>
      </c>
      <c r="C20" s="27">
        <f t="shared" si="7"/>
        <v>60.952380952381</v>
      </c>
      <c r="D20" s="28">
        <f t="shared" si="6"/>
        <v>9</v>
      </c>
      <c r="Q20" s="25" t="s">
        <v>82</v>
      </c>
      <c r="R20" s="39">
        <v>686.826</v>
      </c>
      <c r="S20" s="38">
        <f t="shared" si="3"/>
        <v>741.77208</v>
      </c>
      <c r="T20" s="38">
        <f t="shared" si="4"/>
        <v>927.2151</v>
      </c>
      <c r="U20" s="28">
        <f t="shared" si="5"/>
        <v>128.779875</v>
      </c>
    </row>
    <row r="21" ht="14.25" spans="1:21">
      <c r="A21" s="24" t="s">
        <v>28</v>
      </c>
      <c r="B21" s="24">
        <v>18</v>
      </c>
      <c r="C21" s="27">
        <f t="shared" si="7"/>
        <v>34.2857142857143</v>
      </c>
      <c r="D21" s="28">
        <f t="shared" si="6"/>
        <v>5</v>
      </c>
      <c r="Q21" s="25" t="s">
        <v>83</v>
      </c>
      <c r="R21" s="39">
        <v>850.77</v>
      </c>
      <c r="S21" s="38">
        <f t="shared" si="3"/>
        <v>918.8316</v>
      </c>
      <c r="T21" s="38">
        <f t="shared" si="4"/>
        <v>1148.5395</v>
      </c>
      <c r="U21" s="28">
        <f t="shared" si="5"/>
        <v>159.519375</v>
      </c>
    </row>
    <row r="22" ht="14.25" spans="1:21">
      <c r="A22" s="24" t="s">
        <v>34</v>
      </c>
      <c r="B22" s="24">
        <v>42</v>
      </c>
      <c r="C22" s="27">
        <f t="shared" si="7"/>
        <v>80</v>
      </c>
      <c r="D22" s="28">
        <f t="shared" si="6"/>
        <v>12</v>
      </c>
      <c r="Q22" s="25" t="s">
        <v>84</v>
      </c>
      <c r="R22" s="39">
        <v>1116.558</v>
      </c>
      <c r="S22" s="38">
        <f t="shared" si="3"/>
        <v>1205.88264</v>
      </c>
      <c r="T22" s="38">
        <f t="shared" si="4"/>
        <v>1507.3533</v>
      </c>
      <c r="U22" s="28">
        <f t="shared" si="5"/>
        <v>209.354625</v>
      </c>
    </row>
    <row r="23" ht="14.25" spans="1:21">
      <c r="A23" s="24" t="s">
        <v>29</v>
      </c>
      <c r="B23" s="24">
        <v>18</v>
      </c>
      <c r="C23" s="27">
        <f t="shared" si="7"/>
        <v>34.2857142857143</v>
      </c>
      <c r="D23" s="28">
        <f t="shared" si="6"/>
        <v>5</v>
      </c>
      <c r="Q23" s="25" t="s">
        <v>85</v>
      </c>
      <c r="R23" s="39">
        <v>1332.666</v>
      </c>
      <c r="S23" s="38">
        <f t="shared" si="3"/>
        <v>1439.27928</v>
      </c>
      <c r="T23" s="38">
        <f t="shared" si="4"/>
        <v>1799.0991</v>
      </c>
      <c r="U23" s="28">
        <f t="shared" si="5"/>
        <v>249.874875</v>
      </c>
    </row>
    <row r="24" ht="14.25" spans="1:21">
      <c r="A24" s="24" t="s">
        <v>35</v>
      </c>
      <c r="B24" s="24">
        <v>47</v>
      </c>
      <c r="C24" s="27">
        <f t="shared" si="7"/>
        <v>89.5238095238095</v>
      </c>
      <c r="D24" s="28">
        <f t="shared" si="6"/>
        <v>13</v>
      </c>
      <c r="Q24" s="25" t="s">
        <v>86</v>
      </c>
      <c r="R24" s="39">
        <v>1971.054</v>
      </c>
      <c r="S24" s="38">
        <f t="shared" si="3"/>
        <v>2128.73832</v>
      </c>
      <c r="T24" s="38">
        <f t="shared" si="4"/>
        <v>2660.9229</v>
      </c>
      <c r="U24" s="28">
        <f t="shared" si="5"/>
        <v>369.572625</v>
      </c>
    </row>
    <row r="25" ht="14.25" spans="1:21">
      <c r="A25" s="24" t="s">
        <v>36</v>
      </c>
      <c r="B25" s="24">
        <v>50</v>
      </c>
      <c r="C25" s="27">
        <f t="shared" si="7"/>
        <v>95.2380952380953</v>
      </c>
      <c r="D25" s="28">
        <f t="shared" si="6"/>
        <v>14</v>
      </c>
      <c r="Q25" s="25" t="s">
        <v>87</v>
      </c>
      <c r="R25" s="39">
        <v>2249.262</v>
      </c>
      <c r="S25" s="38">
        <f t="shared" si="3"/>
        <v>2429.20296</v>
      </c>
      <c r="T25" s="38">
        <f t="shared" si="4"/>
        <v>3036.5037</v>
      </c>
      <c r="U25" s="28">
        <f t="shared" si="5"/>
        <v>421.736625</v>
      </c>
    </row>
    <row r="26" ht="14.25" spans="1:21">
      <c r="A26" s="24" t="s">
        <v>38</v>
      </c>
      <c r="B26" s="24">
        <v>85</v>
      </c>
      <c r="C26" s="27">
        <f t="shared" si="7"/>
        <v>161.904761904762</v>
      </c>
      <c r="D26" s="28">
        <f t="shared" si="6"/>
        <v>23</v>
      </c>
      <c r="Q26" s="25" t="s">
        <v>88</v>
      </c>
      <c r="R26" s="39">
        <v>2921.184</v>
      </c>
      <c r="S26" s="38">
        <f t="shared" si="3"/>
        <v>3154.87872</v>
      </c>
      <c r="T26" s="38">
        <f t="shared" si="4"/>
        <v>3943.5984</v>
      </c>
      <c r="U26" s="28">
        <f t="shared" si="5"/>
        <v>547.722</v>
      </c>
    </row>
    <row r="27" ht="14.25" spans="1:21">
      <c r="A27" s="24" t="s">
        <v>40</v>
      </c>
      <c r="B27" s="24">
        <v>85</v>
      </c>
      <c r="C27" s="27">
        <f t="shared" si="7"/>
        <v>161.904761904762</v>
      </c>
      <c r="D27" s="28">
        <f t="shared" si="6"/>
        <v>23</v>
      </c>
      <c r="Q27" s="25" t="s">
        <v>89</v>
      </c>
      <c r="R27" s="39">
        <v>3127.356</v>
      </c>
      <c r="S27" s="38">
        <f t="shared" si="3"/>
        <v>3377.54448</v>
      </c>
      <c r="T27" s="38">
        <f t="shared" si="4"/>
        <v>4221.9306</v>
      </c>
      <c r="U27" s="28">
        <f t="shared" si="5"/>
        <v>586.37925</v>
      </c>
    </row>
    <row r="28" ht="14.25" spans="1:21">
      <c r="A28" s="24" t="s">
        <v>43</v>
      </c>
      <c r="B28" s="24">
        <v>158</v>
      </c>
      <c r="C28" s="27">
        <f t="shared" si="7"/>
        <v>300.952380952381</v>
      </c>
      <c r="D28" s="28">
        <f t="shared" si="6"/>
        <v>42</v>
      </c>
      <c r="Q28" s="25" t="s">
        <v>90</v>
      </c>
      <c r="R28" s="39">
        <v>4087.422</v>
      </c>
      <c r="S28" s="38">
        <f t="shared" si="3"/>
        <v>4414.41576</v>
      </c>
      <c r="T28" s="38">
        <f t="shared" si="4"/>
        <v>5518.0197</v>
      </c>
      <c r="U28" s="28">
        <f t="shared" si="5"/>
        <v>766.391625</v>
      </c>
    </row>
    <row r="29" ht="14.25" spans="1:21">
      <c r="A29" s="24" t="s">
        <v>91</v>
      </c>
      <c r="B29" s="24">
        <v>210</v>
      </c>
      <c r="C29" s="27">
        <f t="shared" si="7"/>
        <v>400</v>
      </c>
      <c r="D29" s="28">
        <f t="shared" si="6"/>
        <v>56</v>
      </c>
      <c r="Q29" s="25" t="s">
        <v>92</v>
      </c>
      <c r="R29" s="39">
        <v>5144.364</v>
      </c>
      <c r="S29" s="38">
        <f t="shared" si="3"/>
        <v>5555.91312</v>
      </c>
      <c r="T29" s="38">
        <f t="shared" si="4"/>
        <v>6944.8914</v>
      </c>
      <c r="U29" s="28">
        <f t="shared" si="5"/>
        <v>964.56825</v>
      </c>
    </row>
    <row r="30" ht="14.25" spans="1:21">
      <c r="A30" s="24" t="s">
        <v>93</v>
      </c>
      <c r="B30" s="24">
        <v>240</v>
      </c>
      <c r="C30" s="27">
        <f t="shared" si="7"/>
        <v>457.142857142857</v>
      </c>
      <c r="D30" s="28">
        <f t="shared" si="6"/>
        <v>64</v>
      </c>
      <c r="Q30" s="25" t="s">
        <v>94</v>
      </c>
      <c r="R30" s="39">
        <v>5733.072</v>
      </c>
      <c r="S30" s="38">
        <f t="shared" si="3"/>
        <v>6191.71776</v>
      </c>
      <c r="T30" s="38">
        <f t="shared" si="4"/>
        <v>7739.6472</v>
      </c>
      <c r="U30" s="28">
        <f t="shared" si="5"/>
        <v>1074.951</v>
      </c>
    </row>
    <row r="31" ht="14.25" spans="1:21">
      <c r="A31" s="24"/>
      <c r="B31" s="24"/>
      <c r="C31" s="27"/>
      <c r="D31" s="28"/>
      <c r="Q31" s="25" t="s">
        <v>95</v>
      </c>
      <c r="R31" s="39">
        <v>7270.668</v>
      </c>
      <c r="S31" s="38">
        <f t="shared" si="3"/>
        <v>7852.32144</v>
      </c>
      <c r="T31" s="38">
        <f t="shared" si="4"/>
        <v>9815.4018</v>
      </c>
      <c r="U31" s="28">
        <f t="shared" si="5"/>
        <v>1363.25025</v>
      </c>
    </row>
    <row r="32" ht="14.25" spans="1:21">
      <c r="A32" s="24"/>
      <c r="B32" s="24"/>
      <c r="C32" s="27"/>
      <c r="D32" s="28"/>
      <c r="Q32" s="25" t="s">
        <v>96</v>
      </c>
      <c r="R32" s="39">
        <v>9307.548</v>
      </c>
      <c r="S32" s="38">
        <f t="shared" si="3"/>
        <v>10052.15184</v>
      </c>
      <c r="T32" s="38">
        <f t="shared" si="4"/>
        <v>12565.1898</v>
      </c>
      <c r="U32" s="28">
        <f t="shared" si="5"/>
        <v>1745.16525</v>
      </c>
    </row>
    <row r="33" spans="17:21">
      <c r="Q33" s="25" t="s">
        <v>97</v>
      </c>
      <c r="R33" s="40">
        <v>376.326</v>
      </c>
      <c r="S33" s="38">
        <f t="shared" si="3"/>
        <v>406.43208</v>
      </c>
      <c r="T33" s="38">
        <f t="shared" si="4"/>
        <v>508.0401</v>
      </c>
      <c r="U33" s="28">
        <f t="shared" si="5"/>
        <v>70.561125</v>
      </c>
    </row>
    <row r="34" spans="17:21">
      <c r="Q34" s="25" t="s">
        <v>98</v>
      </c>
      <c r="R34" s="40">
        <v>428.49</v>
      </c>
      <c r="S34" s="38">
        <f t="shared" si="3"/>
        <v>462.7692</v>
      </c>
      <c r="T34" s="38">
        <f t="shared" si="4"/>
        <v>578.4615</v>
      </c>
      <c r="U34" s="28">
        <f t="shared" si="5"/>
        <v>80.341875</v>
      </c>
    </row>
    <row r="35" spans="17:21">
      <c r="Q35" s="25" t="s">
        <v>99</v>
      </c>
      <c r="R35" s="40">
        <v>493.074</v>
      </c>
      <c r="S35" s="38">
        <f t="shared" si="3"/>
        <v>532.51992</v>
      </c>
      <c r="T35" s="38">
        <f t="shared" si="4"/>
        <v>665.6499</v>
      </c>
      <c r="U35" s="28">
        <f t="shared" si="5"/>
        <v>92.451375</v>
      </c>
    </row>
    <row r="36" spans="17:21">
      <c r="Q36" s="25" t="s">
        <v>100</v>
      </c>
      <c r="R36" s="40">
        <v>601.128</v>
      </c>
      <c r="S36" s="38">
        <f t="shared" si="3"/>
        <v>649.21824</v>
      </c>
      <c r="T36" s="38">
        <f t="shared" si="4"/>
        <v>811.5228</v>
      </c>
      <c r="U36" s="28">
        <f t="shared" si="5"/>
        <v>112.7115</v>
      </c>
    </row>
    <row r="37" spans="17:21">
      <c r="Q37" s="25" t="s">
        <v>101</v>
      </c>
      <c r="R37" s="40">
        <v>798.606</v>
      </c>
      <c r="S37" s="38">
        <f t="shared" si="3"/>
        <v>862.49448</v>
      </c>
      <c r="T37" s="38">
        <f t="shared" si="4"/>
        <v>1078.1181</v>
      </c>
      <c r="U37" s="28">
        <f t="shared" si="5"/>
        <v>149.738625</v>
      </c>
    </row>
    <row r="38" spans="17:21">
      <c r="Q38" s="25" t="s">
        <v>102</v>
      </c>
      <c r="R38" s="40">
        <v>1049.49</v>
      </c>
      <c r="S38" s="38">
        <f t="shared" si="3"/>
        <v>1133.4492</v>
      </c>
      <c r="T38" s="38">
        <f t="shared" si="4"/>
        <v>1416.8115</v>
      </c>
      <c r="U38" s="28">
        <f t="shared" si="5"/>
        <v>196.779375</v>
      </c>
    </row>
    <row r="39" spans="17:21">
      <c r="Q39" s="25" t="s">
        <v>103</v>
      </c>
      <c r="R39" s="40">
        <v>1220.886</v>
      </c>
      <c r="S39" s="38">
        <f t="shared" si="3"/>
        <v>1318.55688</v>
      </c>
      <c r="T39" s="38">
        <f t="shared" si="4"/>
        <v>1648.1961</v>
      </c>
      <c r="U39" s="28">
        <f t="shared" si="5"/>
        <v>228.916125</v>
      </c>
    </row>
    <row r="40" spans="17:21">
      <c r="Q40" s="25" t="s">
        <v>104</v>
      </c>
      <c r="R40" s="40">
        <v>1391.04</v>
      </c>
      <c r="S40" s="38">
        <f t="shared" si="3"/>
        <v>1502.3232</v>
      </c>
      <c r="T40" s="38">
        <f t="shared" si="4"/>
        <v>1877.904</v>
      </c>
      <c r="U40" s="28">
        <f t="shared" si="5"/>
        <v>260.82</v>
      </c>
    </row>
    <row r="41" spans="17:21">
      <c r="Q41" s="25" t="s">
        <v>105</v>
      </c>
      <c r="R41" s="40">
        <v>1911.438</v>
      </c>
      <c r="S41" s="38">
        <f t="shared" si="3"/>
        <v>2064.35304</v>
      </c>
      <c r="T41" s="38">
        <f t="shared" si="4"/>
        <v>2580.4413</v>
      </c>
      <c r="U41" s="28">
        <f t="shared" si="5"/>
        <v>358.394625</v>
      </c>
    </row>
    <row r="42" spans="17:21">
      <c r="Q42" s="25" t="s">
        <v>106</v>
      </c>
      <c r="R42" s="40">
        <v>2308.878</v>
      </c>
      <c r="S42" s="38">
        <f t="shared" si="3"/>
        <v>2493.58824</v>
      </c>
      <c r="T42" s="38">
        <f t="shared" si="4"/>
        <v>3116.9853</v>
      </c>
      <c r="U42" s="28">
        <f t="shared" si="5"/>
        <v>432.914625</v>
      </c>
    </row>
    <row r="43" spans="17:21">
      <c r="Q43" s="25" t="s">
        <v>107</v>
      </c>
      <c r="R43" s="40">
        <v>3013.092</v>
      </c>
      <c r="S43" s="38">
        <f t="shared" si="3"/>
        <v>3254.13936</v>
      </c>
      <c r="T43" s="38">
        <f t="shared" si="4"/>
        <v>4067.6742</v>
      </c>
      <c r="U43" s="28">
        <f t="shared" si="5"/>
        <v>564.95475</v>
      </c>
    </row>
    <row r="44" spans="17:21">
      <c r="Q44" s="25" t="s">
        <v>108</v>
      </c>
      <c r="R44" s="40">
        <v>3635.334</v>
      </c>
      <c r="S44" s="38">
        <f t="shared" si="3"/>
        <v>3926.16072</v>
      </c>
      <c r="T44" s="38">
        <f t="shared" si="4"/>
        <v>4907.7009</v>
      </c>
      <c r="U44" s="28">
        <f t="shared" si="5"/>
        <v>681.625125</v>
      </c>
    </row>
    <row r="45" spans="17:21">
      <c r="Q45" s="25" t="s">
        <v>109</v>
      </c>
      <c r="R45" s="40">
        <v>4017.87</v>
      </c>
      <c r="S45" s="38">
        <f t="shared" si="3"/>
        <v>4339.2996</v>
      </c>
      <c r="T45" s="38">
        <f t="shared" si="4"/>
        <v>5424.1245</v>
      </c>
      <c r="U45" s="28">
        <f t="shared" si="5"/>
        <v>753.350625</v>
      </c>
    </row>
    <row r="46" spans="17:21">
      <c r="Q46" s="25" t="s">
        <v>110</v>
      </c>
      <c r="R46" s="40">
        <v>5197.77</v>
      </c>
      <c r="S46" s="38">
        <f t="shared" si="3"/>
        <v>5613.5916</v>
      </c>
      <c r="T46" s="38">
        <f t="shared" si="4"/>
        <v>7016.9895</v>
      </c>
      <c r="U46" s="28">
        <f t="shared" si="5"/>
        <v>974.581875</v>
      </c>
    </row>
    <row r="47" spans="17:21">
      <c r="Q47" s="25" t="s">
        <v>111</v>
      </c>
      <c r="R47" s="40">
        <v>6550.308</v>
      </c>
      <c r="S47" s="38">
        <f t="shared" si="3"/>
        <v>7074.33264</v>
      </c>
      <c r="T47" s="38">
        <f t="shared" si="4"/>
        <v>8842.9158</v>
      </c>
      <c r="U47" s="28">
        <f t="shared" si="5"/>
        <v>1228.18275</v>
      </c>
    </row>
    <row r="48" spans="17:21">
      <c r="Q48" s="25" t="s">
        <v>112</v>
      </c>
      <c r="R48" s="40">
        <v>7866.828</v>
      </c>
      <c r="S48" s="38">
        <f t="shared" si="3"/>
        <v>8496.17424</v>
      </c>
      <c r="T48" s="38">
        <f t="shared" si="4"/>
        <v>10620.2178</v>
      </c>
      <c r="U48" s="28">
        <f t="shared" si="5"/>
        <v>1475.03025</v>
      </c>
    </row>
    <row r="49" spans="17:21">
      <c r="Q49" s="25" t="s">
        <v>113</v>
      </c>
      <c r="R49" s="40">
        <v>8988.354</v>
      </c>
      <c r="S49" s="38">
        <f t="shared" si="3"/>
        <v>9707.42232</v>
      </c>
      <c r="T49" s="38">
        <f t="shared" si="4"/>
        <v>12134.2779</v>
      </c>
      <c r="U49" s="28">
        <f t="shared" si="5"/>
        <v>1685.316375</v>
      </c>
    </row>
    <row r="50" spans="17:21">
      <c r="Q50" s="25" t="s">
        <v>114</v>
      </c>
      <c r="R50" s="40">
        <v>16617.96</v>
      </c>
      <c r="S50" s="38">
        <f t="shared" si="3"/>
        <v>17947.3968</v>
      </c>
      <c r="T50" s="38">
        <f t="shared" si="4"/>
        <v>22434.246</v>
      </c>
      <c r="U50" s="28">
        <f t="shared" si="5"/>
        <v>3115.8675</v>
      </c>
    </row>
  </sheetData>
  <mergeCells count="3">
    <mergeCell ref="G1:G2"/>
    <mergeCell ref="H1:H2"/>
    <mergeCell ref="I1:I2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0"/>
  <sheetViews>
    <sheetView tabSelected="1" zoomScale="85" zoomScaleNormal="85" workbookViewId="0">
      <selection activeCell="U20" sqref="U20"/>
    </sheetView>
  </sheetViews>
  <sheetFormatPr defaultColWidth="9" defaultRowHeight="16.5"/>
  <cols>
    <col min="1" max="2" width="9" style="8"/>
    <col min="3" max="3" width="6.75" style="8" customWidth="1"/>
    <col min="4" max="4" width="12.625" style="8"/>
    <col min="5" max="5" width="9" style="8"/>
    <col min="6" max="6" width="9.55833333333333" style="8" customWidth="1"/>
    <col min="7" max="9" width="9" style="8"/>
    <col min="10" max="10" width="7.5" style="8" customWidth="1"/>
    <col min="11" max="12" width="9" style="8"/>
    <col min="13" max="13" width="6.75" style="8" customWidth="1"/>
    <col min="14" max="14" width="12.625" style="8"/>
    <col min="15" max="15" width="9" style="8"/>
    <col min="16" max="16" width="9.55833333333333" style="8" customWidth="1"/>
    <col min="17" max="16384" width="9" style="8"/>
  </cols>
  <sheetData>
    <row r="1" ht="30" customHeight="1" spans="1:19">
      <c r="A1" s="9" t="s">
        <v>183</v>
      </c>
      <c r="B1" s="10"/>
      <c r="C1" s="10"/>
      <c r="D1" s="10"/>
      <c r="E1" s="10"/>
      <c r="F1" s="10"/>
      <c r="G1" s="10"/>
      <c r="H1" s="10"/>
      <c r="I1" s="15"/>
      <c r="K1" s="9" t="s">
        <v>184</v>
      </c>
      <c r="L1" s="10"/>
      <c r="M1" s="10"/>
      <c r="N1" s="10"/>
      <c r="O1" s="10"/>
      <c r="P1" s="10"/>
      <c r="Q1" s="10"/>
      <c r="R1" s="10"/>
      <c r="S1" s="15"/>
    </row>
    <row r="2" ht="50" customHeight="1" spans="1:19">
      <c r="A2" s="11" t="s">
        <v>144</v>
      </c>
      <c r="B2" s="11" t="s">
        <v>145</v>
      </c>
      <c r="C2" s="11" t="s">
        <v>146</v>
      </c>
      <c r="D2" s="11" t="s">
        <v>147</v>
      </c>
      <c r="E2" s="11" t="s">
        <v>148</v>
      </c>
      <c r="F2" s="11" t="s">
        <v>149</v>
      </c>
      <c r="G2" s="11" t="s">
        <v>150</v>
      </c>
      <c r="H2" s="11" t="s">
        <v>151</v>
      </c>
      <c r="I2" s="11" t="s">
        <v>152</v>
      </c>
      <c r="K2" s="11" t="s">
        <v>144</v>
      </c>
      <c r="L2" s="11" t="s">
        <v>145</v>
      </c>
      <c r="M2" s="11" t="s">
        <v>146</v>
      </c>
      <c r="N2" s="11" t="s">
        <v>147</v>
      </c>
      <c r="O2" s="11" t="s">
        <v>148</v>
      </c>
      <c r="P2" s="11" t="s">
        <v>149</v>
      </c>
      <c r="Q2" s="11" t="s">
        <v>150</v>
      </c>
      <c r="R2" s="11" t="s">
        <v>151</v>
      </c>
      <c r="S2" s="11" t="s">
        <v>152</v>
      </c>
    </row>
    <row r="3" ht="19" customHeight="1" spans="1:19">
      <c r="A3" s="12">
        <v>30</v>
      </c>
      <c r="B3" s="12">
        <v>1480</v>
      </c>
      <c r="C3" s="12">
        <v>1</v>
      </c>
      <c r="D3" s="12">
        <v>32000</v>
      </c>
      <c r="E3" s="12">
        <v>550</v>
      </c>
      <c r="F3" s="12">
        <v>51</v>
      </c>
      <c r="G3" s="12">
        <v>90</v>
      </c>
      <c r="H3" s="12">
        <v>9.59</v>
      </c>
      <c r="I3" s="12">
        <v>15</v>
      </c>
      <c r="K3" s="12">
        <v>30</v>
      </c>
      <c r="L3" s="12">
        <v>1480</v>
      </c>
      <c r="M3" s="12">
        <v>1</v>
      </c>
      <c r="N3" s="12">
        <v>37000</v>
      </c>
      <c r="O3" s="12">
        <v>840</v>
      </c>
      <c r="P3" s="12">
        <v>50</v>
      </c>
      <c r="Q3" s="12">
        <v>96</v>
      </c>
      <c r="R3" s="12">
        <v>17.27</v>
      </c>
      <c r="S3" s="12">
        <v>22</v>
      </c>
    </row>
    <row r="4" ht="19" customHeight="1" spans="1:19">
      <c r="A4" s="13"/>
      <c r="B4" s="13"/>
      <c r="C4" s="13">
        <v>2</v>
      </c>
      <c r="D4" s="13">
        <v>41000</v>
      </c>
      <c r="E4" s="13">
        <v>500</v>
      </c>
      <c r="F4" s="13">
        <v>55</v>
      </c>
      <c r="G4" s="13">
        <v>90</v>
      </c>
      <c r="H4" s="13">
        <v>10.35</v>
      </c>
      <c r="I4" s="13"/>
      <c r="K4" s="13"/>
      <c r="L4" s="13"/>
      <c r="M4" s="13">
        <v>2</v>
      </c>
      <c r="N4" s="13">
        <v>45333</v>
      </c>
      <c r="O4" s="13">
        <v>740</v>
      </c>
      <c r="P4" s="13">
        <v>53</v>
      </c>
      <c r="Q4" s="13">
        <v>96</v>
      </c>
      <c r="R4" s="13">
        <v>17.58</v>
      </c>
      <c r="S4" s="13"/>
    </row>
    <row r="5" ht="19" customHeight="1" spans="1:19">
      <c r="A5" s="13"/>
      <c r="B5" s="13"/>
      <c r="C5" s="13">
        <v>3</v>
      </c>
      <c r="D5" s="13">
        <v>50000</v>
      </c>
      <c r="E5" s="13">
        <v>400</v>
      </c>
      <c r="F5" s="13">
        <v>53</v>
      </c>
      <c r="G5" s="13">
        <v>89</v>
      </c>
      <c r="H5" s="13">
        <v>10.48</v>
      </c>
      <c r="I5" s="13"/>
      <c r="K5" s="13"/>
      <c r="L5" s="13"/>
      <c r="M5" s="13">
        <v>3</v>
      </c>
      <c r="N5" s="13">
        <v>53667</v>
      </c>
      <c r="O5" s="13">
        <v>570</v>
      </c>
      <c r="P5" s="13">
        <v>51</v>
      </c>
      <c r="Q5" s="13">
        <v>94</v>
      </c>
      <c r="R5" s="13">
        <v>16.66</v>
      </c>
      <c r="S5" s="13"/>
    </row>
    <row r="6" ht="19" customHeight="1" spans="1:19">
      <c r="A6" s="13"/>
      <c r="B6" s="13"/>
      <c r="C6" s="13">
        <v>4</v>
      </c>
      <c r="D6" s="13">
        <v>59000</v>
      </c>
      <c r="E6" s="13">
        <v>250</v>
      </c>
      <c r="F6" s="13">
        <v>42</v>
      </c>
      <c r="G6" s="13">
        <v>85</v>
      </c>
      <c r="H6" s="13">
        <v>9.76</v>
      </c>
      <c r="I6" s="13"/>
      <c r="K6" s="13"/>
      <c r="L6" s="13"/>
      <c r="M6" s="13">
        <v>4</v>
      </c>
      <c r="N6" s="13">
        <v>62000</v>
      </c>
      <c r="O6" s="13">
        <v>350</v>
      </c>
      <c r="P6" s="13">
        <v>39</v>
      </c>
      <c r="Q6" s="13">
        <v>91</v>
      </c>
      <c r="R6" s="13">
        <v>15.46</v>
      </c>
      <c r="S6" s="13"/>
    </row>
    <row r="7" ht="19" customHeight="1" spans="1:19">
      <c r="A7" s="13"/>
      <c r="B7" s="13">
        <v>960</v>
      </c>
      <c r="C7" s="13">
        <v>1</v>
      </c>
      <c r="D7" s="13">
        <v>21333</v>
      </c>
      <c r="E7" s="13">
        <v>244</v>
      </c>
      <c r="F7" s="13">
        <v>51</v>
      </c>
      <c r="G7" s="13">
        <v>82</v>
      </c>
      <c r="H7" s="13">
        <v>2.84</v>
      </c>
      <c r="I7" s="13">
        <v>4</v>
      </c>
      <c r="K7" s="13"/>
      <c r="L7" s="13">
        <v>960</v>
      </c>
      <c r="M7" s="13">
        <v>1</v>
      </c>
      <c r="N7" s="13">
        <v>24667</v>
      </c>
      <c r="O7" s="13">
        <v>373</v>
      </c>
      <c r="P7" s="13">
        <v>50</v>
      </c>
      <c r="Q7" s="13">
        <v>85</v>
      </c>
      <c r="R7" s="13">
        <v>5.11</v>
      </c>
      <c r="S7" s="13">
        <v>7.5</v>
      </c>
    </row>
    <row r="8" ht="19" customHeight="1" spans="1:19">
      <c r="A8" s="13"/>
      <c r="B8" s="13"/>
      <c r="C8" s="13">
        <v>2</v>
      </c>
      <c r="D8" s="13">
        <v>27333</v>
      </c>
      <c r="E8" s="13">
        <v>222</v>
      </c>
      <c r="F8" s="13">
        <v>55</v>
      </c>
      <c r="G8" s="13">
        <v>82</v>
      </c>
      <c r="H8" s="13">
        <v>3.06</v>
      </c>
      <c r="I8" s="13"/>
      <c r="K8" s="13"/>
      <c r="L8" s="13"/>
      <c r="M8" s="13">
        <v>2</v>
      </c>
      <c r="N8" s="13">
        <v>30222</v>
      </c>
      <c r="O8" s="13">
        <v>329</v>
      </c>
      <c r="P8" s="13">
        <v>53</v>
      </c>
      <c r="Q8" s="13">
        <v>85</v>
      </c>
      <c r="R8" s="13">
        <v>5.21</v>
      </c>
      <c r="S8" s="13"/>
    </row>
    <row r="9" ht="19" customHeight="1" spans="1:19">
      <c r="A9" s="13"/>
      <c r="B9" s="13"/>
      <c r="C9" s="13">
        <v>3</v>
      </c>
      <c r="D9" s="13">
        <v>33333</v>
      </c>
      <c r="E9" s="13">
        <v>178</v>
      </c>
      <c r="F9" s="13">
        <v>53</v>
      </c>
      <c r="G9" s="13">
        <v>82</v>
      </c>
      <c r="H9" s="13">
        <v>3.11</v>
      </c>
      <c r="I9" s="13"/>
      <c r="K9" s="13"/>
      <c r="L9" s="13"/>
      <c r="M9" s="13">
        <v>3</v>
      </c>
      <c r="N9" s="13">
        <v>35778</v>
      </c>
      <c r="O9" s="13">
        <v>253</v>
      </c>
      <c r="P9" s="13">
        <v>51</v>
      </c>
      <c r="Q9" s="13">
        <v>84</v>
      </c>
      <c r="R9" s="13">
        <v>4.93</v>
      </c>
      <c r="S9" s="13"/>
    </row>
    <row r="10" ht="19" customHeight="1" spans="1:19">
      <c r="A10" s="13"/>
      <c r="B10" s="13"/>
      <c r="C10" s="13">
        <v>4</v>
      </c>
      <c r="D10" s="13">
        <v>39333</v>
      </c>
      <c r="E10" s="13">
        <v>111</v>
      </c>
      <c r="F10" s="13">
        <v>42</v>
      </c>
      <c r="G10" s="13">
        <v>80</v>
      </c>
      <c r="H10" s="13">
        <v>2.89</v>
      </c>
      <c r="I10" s="13"/>
      <c r="K10" s="13"/>
      <c r="L10" s="13"/>
      <c r="M10" s="13">
        <v>4</v>
      </c>
      <c r="N10" s="13">
        <v>41333</v>
      </c>
      <c r="O10" s="13">
        <v>156</v>
      </c>
      <c r="P10" s="13">
        <v>39</v>
      </c>
      <c r="Q10" s="13">
        <v>83</v>
      </c>
      <c r="R10" s="13">
        <v>4.59</v>
      </c>
      <c r="S10" s="13"/>
    </row>
    <row r="11" ht="19" customHeight="1" spans="1:19">
      <c r="A11" s="14">
        <v>32.5</v>
      </c>
      <c r="B11" s="14">
        <v>1480</v>
      </c>
      <c r="C11" s="14">
        <v>1</v>
      </c>
      <c r="D11" s="14">
        <v>36000</v>
      </c>
      <c r="E11" s="14">
        <v>630</v>
      </c>
      <c r="F11" s="14">
        <v>52</v>
      </c>
      <c r="G11" s="14">
        <v>92</v>
      </c>
      <c r="H11" s="14">
        <v>12.12</v>
      </c>
      <c r="I11" s="14">
        <v>18.5</v>
      </c>
      <c r="K11" s="14">
        <v>32.5</v>
      </c>
      <c r="L11" s="14">
        <v>1480</v>
      </c>
      <c r="M11" s="14">
        <v>1</v>
      </c>
      <c r="N11" s="14">
        <v>43000</v>
      </c>
      <c r="O11" s="14">
        <v>900</v>
      </c>
      <c r="P11" s="14">
        <v>53</v>
      </c>
      <c r="Q11" s="14">
        <v>97</v>
      </c>
      <c r="R11" s="14">
        <v>20.28</v>
      </c>
      <c r="S11" s="14">
        <v>30</v>
      </c>
    </row>
    <row r="12" ht="19" customHeight="1" spans="1:19">
      <c r="A12" s="14"/>
      <c r="B12" s="14"/>
      <c r="C12" s="14">
        <v>2</v>
      </c>
      <c r="D12" s="14">
        <v>47000</v>
      </c>
      <c r="E12" s="14">
        <v>555</v>
      </c>
      <c r="F12" s="14">
        <v>56</v>
      </c>
      <c r="G12" s="14">
        <v>91</v>
      </c>
      <c r="H12" s="14">
        <v>12.94</v>
      </c>
      <c r="I12" s="14"/>
      <c r="K12" s="14"/>
      <c r="L12" s="14"/>
      <c r="M12" s="14">
        <v>2</v>
      </c>
      <c r="N12" s="14">
        <v>53667</v>
      </c>
      <c r="O12" s="14">
        <v>800</v>
      </c>
      <c r="P12" s="14">
        <v>56</v>
      </c>
      <c r="Q12" s="14">
        <v>97</v>
      </c>
      <c r="R12" s="14">
        <v>21.3</v>
      </c>
      <c r="S12" s="14"/>
    </row>
    <row r="13" ht="19" customHeight="1" spans="1:19">
      <c r="A13" s="14"/>
      <c r="B13" s="14"/>
      <c r="C13" s="14">
        <v>3</v>
      </c>
      <c r="D13" s="14">
        <v>58000</v>
      </c>
      <c r="E13" s="14">
        <v>430</v>
      </c>
      <c r="F13" s="14">
        <v>55</v>
      </c>
      <c r="G13" s="14">
        <v>90</v>
      </c>
      <c r="H13" s="14">
        <v>12.6</v>
      </c>
      <c r="I13" s="14"/>
      <c r="K13" s="14"/>
      <c r="L13" s="14"/>
      <c r="M13" s="14">
        <v>3</v>
      </c>
      <c r="N13" s="14">
        <v>64333</v>
      </c>
      <c r="O13" s="14">
        <v>604</v>
      </c>
      <c r="P13" s="14">
        <v>54</v>
      </c>
      <c r="Q13" s="14">
        <v>95</v>
      </c>
      <c r="R13" s="14">
        <v>19.99</v>
      </c>
      <c r="S13" s="14"/>
    </row>
    <row r="14" ht="19" customHeight="1" spans="1:19">
      <c r="A14" s="14"/>
      <c r="B14" s="14"/>
      <c r="C14" s="14">
        <v>4</v>
      </c>
      <c r="D14" s="14">
        <v>69000</v>
      </c>
      <c r="E14" s="14">
        <v>265</v>
      </c>
      <c r="F14" s="14">
        <v>43</v>
      </c>
      <c r="G14" s="14">
        <v>88</v>
      </c>
      <c r="H14" s="14">
        <v>11.81</v>
      </c>
      <c r="I14" s="14"/>
      <c r="K14" s="14"/>
      <c r="L14" s="14"/>
      <c r="M14" s="14">
        <v>4</v>
      </c>
      <c r="N14" s="14">
        <v>75000</v>
      </c>
      <c r="O14" s="14">
        <v>350</v>
      </c>
      <c r="P14" s="14">
        <v>40</v>
      </c>
      <c r="Q14" s="14">
        <v>91</v>
      </c>
      <c r="R14" s="14">
        <v>18.23</v>
      </c>
      <c r="S14" s="14"/>
    </row>
    <row r="15" ht="19" customHeight="1" spans="1:19">
      <c r="A15" s="14"/>
      <c r="B15" s="14">
        <v>960</v>
      </c>
      <c r="C15" s="14">
        <v>1</v>
      </c>
      <c r="D15" s="14">
        <v>24000</v>
      </c>
      <c r="E15" s="14">
        <v>280</v>
      </c>
      <c r="F15" s="14">
        <v>52</v>
      </c>
      <c r="G15" s="14">
        <v>83</v>
      </c>
      <c r="H15" s="14">
        <v>3.59</v>
      </c>
      <c r="I15" s="14">
        <v>5.5</v>
      </c>
      <c r="K15" s="14"/>
      <c r="L15" s="14">
        <v>960</v>
      </c>
      <c r="M15" s="14">
        <v>1</v>
      </c>
      <c r="N15" s="14">
        <v>28667</v>
      </c>
      <c r="O15" s="14">
        <v>400</v>
      </c>
      <c r="P15" s="14">
        <v>53</v>
      </c>
      <c r="Q15" s="14">
        <v>87</v>
      </c>
      <c r="R15" s="14">
        <v>6.01</v>
      </c>
      <c r="S15" s="14">
        <v>7.5</v>
      </c>
    </row>
    <row r="16" ht="19" customHeight="1" spans="1:19">
      <c r="A16" s="14"/>
      <c r="B16" s="14"/>
      <c r="C16" s="14">
        <v>2</v>
      </c>
      <c r="D16" s="14">
        <v>31333</v>
      </c>
      <c r="E16" s="14">
        <v>247</v>
      </c>
      <c r="F16" s="14">
        <v>56</v>
      </c>
      <c r="G16" s="14">
        <v>83</v>
      </c>
      <c r="H16" s="14">
        <v>3.84</v>
      </c>
      <c r="I16" s="14"/>
      <c r="K16" s="14"/>
      <c r="L16" s="14"/>
      <c r="M16" s="14">
        <v>2</v>
      </c>
      <c r="N16" s="14">
        <v>35778</v>
      </c>
      <c r="O16" s="14">
        <v>356</v>
      </c>
      <c r="P16" s="14">
        <v>56</v>
      </c>
      <c r="Q16" s="14">
        <v>87</v>
      </c>
      <c r="R16" s="14">
        <v>6.32</v>
      </c>
      <c r="S16" s="14"/>
    </row>
    <row r="17" ht="19" customHeight="1" spans="1:19">
      <c r="A17" s="14"/>
      <c r="B17" s="14"/>
      <c r="C17" s="14">
        <v>3</v>
      </c>
      <c r="D17" s="14">
        <v>38667</v>
      </c>
      <c r="E17" s="14">
        <v>191</v>
      </c>
      <c r="F17" s="14">
        <v>55</v>
      </c>
      <c r="G17" s="14">
        <v>82</v>
      </c>
      <c r="H17" s="14">
        <v>3.73</v>
      </c>
      <c r="I17" s="14"/>
      <c r="K17" s="14"/>
      <c r="L17" s="14"/>
      <c r="M17" s="14">
        <v>3</v>
      </c>
      <c r="N17" s="14">
        <v>42889</v>
      </c>
      <c r="O17" s="14">
        <v>268</v>
      </c>
      <c r="P17" s="14">
        <v>54</v>
      </c>
      <c r="Q17" s="14">
        <v>86</v>
      </c>
      <c r="R17" s="14">
        <v>5.91</v>
      </c>
      <c r="S17" s="14"/>
    </row>
    <row r="18" ht="19" customHeight="1" spans="1:19">
      <c r="A18" s="14"/>
      <c r="B18" s="14"/>
      <c r="C18" s="14">
        <v>4</v>
      </c>
      <c r="D18" s="14">
        <v>46000</v>
      </c>
      <c r="E18" s="14">
        <v>118</v>
      </c>
      <c r="F18" s="14">
        <v>43</v>
      </c>
      <c r="G18" s="14">
        <v>81</v>
      </c>
      <c r="H18" s="14">
        <v>3.51</v>
      </c>
      <c r="I18" s="14"/>
      <c r="K18" s="14"/>
      <c r="L18" s="14"/>
      <c r="M18" s="14">
        <v>4</v>
      </c>
      <c r="N18" s="14">
        <v>50000</v>
      </c>
      <c r="O18" s="14">
        <v>156</v>
      </c>
      <c r="P18" s="14">
        <v>40</v>
      </c>
      <c r="Q18" s="14">
        <v>85</v>
      </c>
      <c r="R18" s="14">
        <v>5.42</v>
      </c>
      <c r="S18" s="14"/>
    </row>
    <row r="19" ht="19" customHeight="1" spans="1:19">
      <c r="A19" s="13">
        <v>35</v>
      </c>
      <c r="B19" s="13">
        <v>1480</v>
      </c>
      <c r="C19" s="13">
        <v>1</v>
      </c>
      <c r="D19" s="13">
        <v>40000</v>
      </c>
      <c r="E19" s="13">
        <v>670</v>
      </c>
      <c r="F19" s="13">
        <v>53</v>
      </c>
      <c r="G19" s="13">
        <v>93</v>
      </c>
      <c r="H19" s="13">
        <v>14.05</v>
      </c>
      <c r="I19" s="13">
        <v>18.5</v>
      </c>
      <c r="K19" s="13">
        <v>35</v>
      </c>
      <c r="L19" s="13">
        <v>1480</v>
      </c>
      <c r="M19" s="13">
        <v>1</v>
      </c>
      <c r="N19" s="13">
        <v>53000</v>
      </c>
      <c r="O19" s="13">
        <v>920</v>
      </c>
      <c r="P19" s="13">
        <v>58</v>
      </c>
      <c r="Q19" s="13">
        <v>99</v>
      </c>
      <c r="R19" s="13">
        <v>23.35</v>
      </c>
      <c r="S19" s="13">
        <v>30</v>
      </c>
    </row>
    <row r="20" ht="19" customHeight="1" spans="1:19">
      <c r="A20" s="13"/>
      <c r="B20" s="13"/>
      <c r="C20" s="13">
        <v>2</v>
      </c>
      <c r="D20" s="13">
        <v>52000</v>
      </c>
      <c r="E20" s="13">
        <v>610</v>
      </c>
      <c r="F20" s="13">
        <v>57</v>
      </c>
      <c r="G20" s="13">
        <v>93</v>
      </c>
      <c r="H20" s="13">
        <v>15.46</v>
      </c>
      <c r="I20" s="13"/>
      <c r="K20" s="13"/>
      <c r="L20" s="13"/>
      <c r="M20" s="13">
        <v>2</v>
      </c>
      <c r="N20" s="13">
        <v>62667</v>
      </c>
      <c r="O20" s="13">
        <v>860</v>
      </c>
      <c r="P20" s="13">
        <v>60</v>
      </c>
      <c r="Q20" s="13">
        <v>98</v>
      </c>
      <c r="R20" s="13">
        <v>24.95</v>
      </c>
      <c r="S20" s="13"/>
    </row>
    <row r="21" ht="19" customHeight="1" spans="1:19">
      <c r="A21" s="13"/>
      <c r="B21" s="13"/>
      <c r="C21" s="13">
        <v>3</v>
      </c>
      <c r="D21" s="13">
        <v>64000</v>
      </c>
      <c r="E21" s="13">
        <v>500</v>
      </c>
      <c r="F21" s="13">
        <v>58</v>
      </c>
      <c r="G21" s="13">
        <v>92</v>
      </c>
      <c r="H21" s="13">
        <v>15.33</v>
      </c>
      <c r="I21" s="13"/>
      <c r="K21" s="13"/>
      <c r="L21" s="13"/>
      <c r="M21" s="13">
        <v>3</v>
      </c>
      <c r="N21" s="13">
        <v>72333</v>
      </c>
      <c r="O21" s="13">
        <v>690</v>
      </c>
      <c r="P21" s="13">
        <v>58</v>
      </c>
      <c r="Q21" s="13">
        <v>97</v>
      </c>
      <c r="R21" s="13">
        <v>23.9</v>
      </c>
      <c r="S21" s="13"/>
    </row>
    <row r="22" ht="19" customHeight="1" spans="1:19">
      <c r="A22" s="13"/>
      <c r="B22" s="13"/>
      <c r="C22" s="13">
        <v>4</v>
      </c>
      <c r="D22" s="13">
        <v>76000</v>
      </c>
      <c r="E22" s="13">
        <v>340</v>
      </c>
      <c r="F22" s="13">
        <v>49</v>
      </c>
      <c r="G22" s="13">
        <v>90</v>
      </c>
      <c r="H22" s="13">
        <v>14.65</v>
      </c>
      <c r="I22" s="13"/>
      <c r="K22" s="13"/>
      <c r="L22" s="13"/>
      <c r="M22" s="13">
        <v>4</v>
      </c>
      <c r="N22" s="13">
        <v>82000</v>
      </c>
      <c r="O22" s="13">
        <v>410</v>
      </c>
      <c r="P22" s="13">
        <v>45</v>
      </c>
      <c r="Q22" s="13">
        <v>93</v>
      </c>
      <c r="R22" s="13">
        <v>20.75</v>
      </c>
      <c r="S22" s="13"/>
    </row>
    <row r="23" ht="19" customHeight="1" spans="1:19">
      <c r="A23" s="13"/>
      <c r="B23" s="13">
        <v>960</v>
      </c>
      <c r="C23" s="13">
        <v>1</v>
      </c>
      <c r="D23" s="13">
        <v>26667</v>
      </c>
      <c r="E23" s="13">
        <v>298</v>
      </c>
      <c r="F23" s="13">
        <v>53</v>
      </c>
      <c r="G23" s="13">
        <v>84</v>
      </c>
      <c r="H23" s="13">
        <v>4.16</v>
      </c>
      <c r="I23" s="13">
        <v>7.5</v>
      </c>
      <c r="K23" s="13"/>
      <c r="L23" s="13">
        <v>960</v>
      </c>
      <c r="M23" s="13">
        <v>1</v>
      </c>
      <c r="N23" s="13">
        <v>35333</v>
      </c>
      <c r="O23" s="13">
        <v>409</v>
      </c>
      <c r="P23" s="13">
        <v>58</v>
      </c>
      <c r="Q23" s="13">
        <v>88</v>
      </c>
      <c r="R23" s="13">
        <v>6.92</v>
      </c>
      <c r="S23" s="13">
        <v>11</v>
      </c>
    </row>
    <row r="24" ht="19" customHeight="1" spans="1:19">
      <c r="A24" s="13"/>
      <c r="B24" s="13"/>
      <c r="C24" s="13">
        <v>2</v>
      </c>
      <c r="D24" s="13">
        <v>34667</v>
      </c>
      <c r="E24" s="13">
        <v>271</v>
      </c>
      <c r="F24" s="13">
        <v>57</v>
      </c>
      <c r="G24" s="13">
        <v>84</v>
      </c>
      <c r="H24" s="13">
        <v>4.58</v>
      </c>
      <c r="I24" s="13"/>
      <c r="K24" s="13"/>
      <c r="L24" s="13"/>
      <c r="M24" s="13">
        <v>2</v>
      </c>
      <c r="N24" s="13">
        <v>41778</v>
      </c>
      <c r="O24" s="13">
        <v>382</v>
      </c>
      <c r="P24" s="13">
        <v>60</v>
      </c>
      <c r="Q24" s="13">
        <v>88</v>
      </c>
      <c r="R24" s="13">
        <v>7.39</v>
      </c>
      <c r="S24" s="13"/>
    </row>
    <row r="25" ht="19" customHeight="1" spans="1:19">
      <c r="A25" s="13"/>
      <c r="B25" s="13"/>
      <c r="C25" s="13">
        <v>3</v>
      </c>
      <c r="D25" s="13">
        <v>42667</v>
      </c>
      <c r="E25" s="13">
        <v>222</v>
      </c>
      <c r="F25" s="13">
        <v>58</v>
      </c>
      <c r="G25" s="13">
        <v>84</v>
      </c>
      <c r="H25" s="13">
        <v>4.54</v>
      </c>
      <c r="I25" s="13"/>
      <c r="K25" s="13"/>
      <c r="L25" s="13"/>
      <c r="M25" s="13">
        <v>3</v>
      </c>
      <c r="N25" s="13">
        <v>48222</v>
      </c>
      <c r="O25" s="13">
        <v>307</v>
      </c>
      <c r="P25" s="13">
        <v>58</v>
      </c>
      <c r="Q25" s="13">
        <v>88</v>
      </c>
      <c r="R25" s="13">
        <v>7.09</v>
      </c>
      <c r="S25" s="13"/>
    </row>
    <row r="26" ht="19" customHeight="1" spans="1:19">
      <c r="A26" s="13"/>
      <c r="B26" s="13"/>
      <c r="C26" s="13">
        <v>4</v>
      </c>
      <c r="D26" s="13">
        <v>50667</v>
      </c>
      <c r="E26" s="13">
        <v>151</v>
      </c>
      <c r="F26" s="13">
        <v>49</v>
      </c>
      <c r="G26" s="13">
        <v>83</v>
      </c>
      <c r="H26" s="13">
        <v>4.34</v>
      </c>
      <c r="I26" s="13"/>
      <c r="K26" s="13"/>
      <c r="L26" s="13"/>
      <c r="M26" s="13">
        <v>4</v>
      </c>
      <c r="N26" s="13">
        <v>54667</v>
      </c>
      <c r="O26" s="13">
        <v>182</v>
      </c>
      <c r="P26" s="13">
        <v>45</v>
      </c>
      <c r="Q26" s="13">
        <v>87</v>
      </c>
      <c r="R26" s="13">
        <v>6.14</v>
      </c>
      <c r="S26" s="13"/>
    </row>
    <row r="27" ht="19" customHeight="1" spans="1:19">
      <c r="A27" s="14">
        <v>37.5</v>
      </c>
      <c r="B27" s="14">
        <v>1480</v>
      </c>
      <c r="C27" s="14">
        <v>1</v>
      </c>
      <c r="D27" s="14">
        <v>48000</v>
      </c>
      <c r="E27" s="14">
        <v>680</v>
      </c>
      <c r="F27" s="14">
        <v>52</v>
      </c>
      <c r="G27" s="14">
        <v>94</v>
      </c>
      <c r="H27" s="14">
        <v>17.44</v>
      </c>
      <c r="I27" s="14">
        <v>22</v>
      </c>
      <c r="K27" s="14">
        <v>37.5</v>
      </c>
      <c r="L27" s="14">
        <v>970</v>
      </c>
      <c r="M27" s="14">
        <v>1</v>
      </c>
      <c r="N27" s="14">
        <v>37000</v>
      </c>
      <c r="O27" s="14">
        <v>430</v>
      </c>
      <c r="P27" s="14">
        <v>54</v>
      </c>
      <c r="Q27" s="14">
        <v>88</v>
      </c>
      <c r="R27" s="14">
        <v>8.18</v>
      </c>
      <c r="S27" s="14">
        <v>11</v>
      </c>
    </row>
    <row r="28" ht="19" customHeight="1" spans="1:19">
      <c r="A28" s="14"/>
      <c r="B28" s="14"/>
      <c r="C28" s="14">
        <v>2</v>
      </c>
      <c r="D28" s="14">
        <v>60000</v>
      </c>
      <c r="E28" s="14">
        <v>630</v>
      </c>
      <c r="F28" s="14">
        <v>57</v>
      </c>
      <c r="G28" s="14">
        <v>94</v>
      </c>
      <c r="H28" s="14">
        <v>18.42</v>
      </c>
      <c r="I28" s="14"/>
      <c r="K28" s="14"/>
      <c r="L28" s="14"/>
      <c r="M28" s="14">
        <v>2</v>
      </c>
      <c r="N28" s="14">
        <v>44667</v>
      </c>
      <c r="O28" s="14">
        <v>400</v>
      </c>
      <c r="P28" s="14">
        <v>58</v>
      </c>
      <c r="Q28" s="14">
        <v>88</v>
      </c>
      <c r="R28" s="14">
        <v>8.56</v>
      </c>
      <c r="S28" s="14"/>
    </row>
    <row r="29" ht="19" customHeight="1" spans="1:19">
      <c r="A29" s="14"/>
      <c r="B29" s="14"/>
      <c r="C29" s="14">
        <v>3</v>
      </c>
      <c r="D29" s="14">
        <v>72000</v>
      </c>
      <c r="E29" s="14">
        <v>520</v>
      </c>
      <c r="F29" s="14">
        <v>57</v>
      </c>
      <c r="G29" s="14">
        <v>93</v>
      </c>
      <c r="H29" s="14">
        <v>18.25</v>
      </c>
      <c r="I29" s="14"/>
      <c r="K29" s="14"/>
      <c r="L29" s="14"/>
      <c r="M29" s="14">
        <v>3</v>
      </c>
      <c r="N29" s="14">
        <v>52333</v>
      </c>
      <c r="O29" s="14">
        <v>320</v>
      </c>
      <c r="P29" s="14">
        <v>58</v>
      </c>
      <c r="Q29" s="14">
        <v>87</v>
      </c>
      <c r="R29" s="14">
        <v>8.02</v>
      </c>
      <c r="S29" s="14"/>
    </row>
    <row r="30" ht="19" customHeight="1" spans="1:19">
      <c r="A30" s="14"/>
      <c r="B30" s="14"/>
      <c r="C30" s="14">
        <v>4</v>
      </c>
      <c r="D30" s="14">
        <v>84000</v>
      </c>
      <c r="E30" s="14">
        <v>376</v>
      </c>
      <c r="F30" s="14">
        <v>51</v>
      </c>
      <c r="G30" s="14">
        <v>91</v>
      </c>
      <c r="H30" s="14">
        <v>17.2</v>
      </c>
      <c r="I30" s="14"/>
      <c r="K30" s="14"/>
      <c r="L30" s="14"/>
      <c r="M30" s="14">
        <v>4</v>
      </c>
      <c r="N30" s="14">
        <v>60000</v>
      </c>
      <c r="O30" s="14">
        <v>210</v>
      </c>
      <c r="P30" s="14">
        <v>49</v>
      </c>
      <c r="Q30" s="14">
        <v>84</v>
      </c>
      <c r="R30" s="14">
        <v>7.14</v>
      </c>
      <c r="S30" s="14"/>
    </row>
    <row r="31" ht="19" customHeight="1" spans="1:19">
      <c r="A31" s="14"/>
      <c r="B31" s="14">
        <v>960</v>
      </c>
      <c r="C31" s="14">
        <v>1</v>
      </c>
      <c r="D31" s="14">
        <v>32000</v>
      </c>
      <c r="E31" s="14">
        <v>302</v>
      </c>
      <c r="F31" s="14">
        <v>52</v>
      </c>
      <c r="G31" s="14">
        <v>85</v>
      </c>
      <c r="H31" s="14">
        <v>5.16</v>
      </c>
      <c r="I31" s="14">
        <v>7.5</v>
      </c>
      <c r="K31" s="13">
        <v>40</v>
      </c>
      <c r="L31" s="13">
        <v>970</v>
      </c>
      <c r="M31" s="13">
        <v>1</v>
      </c>
      <c r="N31" s="13">
        <v>40000</v>
      </c>
      <c r="O31" s="13">
        <v>460</v>
      </c>
      <c r="P31" s="13">
        <v>53</v>
      </c>
      <c r="Q31" s="13">
        <v>89</v>
      </c>
      <c r="R31" s="13">
        <v>9.64</v>
      </c>
      <c r="S31" s="13">
        <v>15</v>
      </c>
    </row>
    <row r="32" ht="19" customHeight="1" spans="1:19">
      <c r="A32" s="14"/>
      <c r="B32" s="14"/>
      <c r="C32" s="14">
        <v>2</v>
      </c>
      <c r="D32" s="14">
        <v>40000</v>
      </c>
      <c r="E32" s="14">
        <v>280</v>
      </c>
      <c r="F32" s="14">
        <v>57</v>
      </c>
      <c r="G32" s="14">
        <v>85</v>
      </c>
      <c r="H32" s="14">
        <v>5.46</v>
      </c>
      <c r="I32" s="14"/>
      <c r="K32" s="13"/>
      <c r="L32" s="13"/>
      <c r="M32" s="13">
        <v>2</v>
      </c>
      <c r="N32" s="13">
        <v>48667</v>
      </c>
      <c r="O32" s="13">
        <v>420</v>
      </c>
      <c r="P32" s="13">
        <v>57</v>
      </c>
      <c r="Q32" s="13">
        <v>89</v>
      </c>
      <c r="R32" s="13">
        <v>9.96</v>
      </c>
      <c r="S32" s="13"/>
    </row>
    <row r="33" ht="19" customHeight="1" spans="1:19">
      <c r="A33" s="14"/>
      <c r="B33" s="14"/>
      <c r="C33" s="14">
        <v>3</v>
      </c>
      <c r="D33" s="14">
        <v>48000</v>
      </c>
      <c r="E33" s="14">
        <v>231</v>
      </c>
      <c r="F33" s="14">
        <v>57</v>
      </c>
      <c r="G33" s="14">
        <v>85</v>
      </c>
      <c r="H33" s="14">
        <v>5.4</v>
      </c>
      <c r="I33" s="14"/>
      <c r="K33" s="13"/>
      <c r="L33" s="13"/>
      <c r="M33" s="13">
        <v>3</v>
      </c>
      <c r="N33" s="13">
        <v>57333</v>
      </c>
      <c r="O33" s="13">
        <v>350</v>
      </c>
      <c r="P33" s="13">
        <v>58</v>
      </c>
      <c r="Q33" s="13">
        <v>88</v>
      </c>
      <c r="R33" s="13">
        <v>9.61</v>
      </c>
      <c r="S33" s="13"/>
    </row>
    <row r="34" ht="19" customHeight="1" spans="1:19">
      <c r="A34" s="14"/>
      <c r="B34" s="14"/>
      <c r="C34" s="14">
        <v>4</v>
      </c>
      <c r="D34" s="14">
        <v>56000</v>
      </c>
      <c r="E34" s="14">
        <v>167</v>
      </c>
      <c r="F34" s="14">
        <v>51</v>
      </c>
      <c r="G34" s="14">
        <v>84</v>
      </c>
      <c r="H34" s="14">
        <v>5.09</v>
      </c>
      <c r="I34" s="14"/>
      <c r="K34" s="13"/>
      <c r="L34" s="13"/>
      <c r="M34" s="13">
        <v>4</v>
      </c>
      <c r="N34" s="13">
        <v>66000</v>
      </c>
      <c r="O34" s="13">
        <v>230</v>
      </c>
      <c r="P34" s="13">
        <v>50</v>
      </c>
      <c r="Q34" s="13">
        <v>85</v>
      </c>
      <c r="R34" s="13">
        <v>8.43</v>
      </c>
      <c r="S34" s="13"/>
    </row>
    <row r="35" ht="19" customHeight="1" spans="1:19">
      <c r="A35" s="13">
        <v>40</v>
      </c>
      <c r="B35" s="13">
        <v>1480</v>
      </c>
      <c r="C35" s="13">
        <v>1</v>
      </c>
      <c r="D35" s="13">
        <v>53000</v>
      </c>
      <c r="E35" s="13">
        <v>710</v>
      </c>
      <c r="F35" s="13">
        <v>51</v>
      </c>
      <c r="G35" s="13">
        <v>94</v>
      </c>
      <c r="H35" s="13">
        <v>20.5</v>
      </c>
      <c r="I35" s="13">
        <v>30</v>
      </c>
      <c r="K35" s="14">
        <v>45</v>
      </c>
      <c r="L35" s="14">
        <v>970</v>
      </c>
      <c r="M35" s="14">
        <v>1</v>
      </c>
      <c r="N35" s="14">
        <v>50000</v>
      </c>
      <c r="O35" s="14">
        <v>480</v>
      </c>
      <c r="P35" s="14">
        <v>54</v>
      </c>
      <c r="Q35" s="14">
        <v>90</v>
      </c>
      <c r="R35" s="14">
        <v>12.35</v>
      </c>
      <c r="S35" s="14">
        <v>15</v>
      </c>
    </row>
    <row r="36" ht="19" customHeight="1" spans="1:19">
      <c r="A36" s="13"/>
      <c r="B36" s="13"/>
      <c r="C36" s="13">
        <v>2</v>
      </c>
      <c r="D36" s="13">
        <v>66000</v>
      </c>
      <c r="E36" s="13">
        <v>670</v>
      </c>
      <c r="F36" s="13">
        <v>57</v>
      </c>
      <c r="G36" s="13">
        <v>94</v>
      </c>
      <c r="H36" s="13">
        <v>21.55</v>
      </c>
      <c r="I36" s="13"/>
      <c r="K36" s="14"/>
      <c r="L36" s="14"/>
      <c r="M36" s="14">
        <v>2</v>
      </c>
      <c r="N36" s="14">
        <v>60000</v>
      </c>
      <c r="O36" s="14">
        <v>460</v>
      </c>
      <c r="P36" s="14">
        <v>60</v>
      </c>
      <c r="Q36" s="14">
        <v>90</v>
      </c>
      <c r="R36" s="14">
        <v>12.78</v>
      </c>
      <c r="S36" s="14"/>
    </row>
    <row r="37" ht="19" customHeight="1" spans="1:19">
      <c r="A37" s="13"/>
      <c r="B37" s="13"/>
      <c r="C37" s="13">
        <v>3</v>
      </c>
      <c r="D37" s="13">
        <v>79000</v>
      </c>
      <c r="E37" s="13">
        <v>580</v>
      </c>
      <c r="F37" s="13">
        <v>58</v>
      </c>
      <c r="G37" s="13">
        <v>94</v>
      </c>
      <c r="H37" s="13">
        <v>21.94</v>
      </c>
      <c r="I37" s="13"/>
      <c r="K37" s="14"/>
      <c r="L37" s="14"/>
      <c r="M37" s="14">
        <v>3</v>
      </c>
      <c r="N37" s="14">
        <v>70000</v>
      </c>
      <c r="O37" s="14">
        <v>390</v>
      </c>
      <c r="P37" s="14">
        <v>60</v>
      </c>
      <c r="Q37" s="14">
        <v>89</v>
      </c>
      <c r="R37" s="14">
        <v>12.64</v>
      </c>
      <c r="S37" s="14"/>
    </row>
    <row r="38" ht="19" customHeight="1" spans="1:19">
      <c r="A38" s="13"/>
      <c r="B38" s="13"/>
      <c r="C38" s="13">
        <v>4</v>
      </c>
      <c r="D38" s="13">
        <v>92000</v>
      </c>
      <c r="E38" s="13">
        <v>430</v>
      </c>
      <c r="F38" s="13">
        <v>54</v>
      </c>
      <c r="G38" s="13">
        <v>92</v>
      </c>
      <c r="H38" s="13">
        <v>20.35</v>
      </c>
      <c r="I38" s="13"/>
      <c r="K38" s="14"/>
      <c r="L38" s="14"/>
      <c r="M38" s="14">
        <v>4</v>
      </c>
      <c r="N38" s="14">
        <v>80000</v>
      </c>
      <c r="O38" s="14">
        <v>290</v>
      </c>
      <c r="P38" s="14">
        <v>55</v>
      </c>
      <c r="Q38" s="14">
        <v>88</v>
      </c>
      <c r="R38" s="14">
        <v>11.72</v>
      </c>
      <c r="S38" s="14"/>
    </row>
    <row r="39" ht="19" customHeight="1" spans="1:19">
      <c r="A39" s="13"/>
      <c r="B39" s="13">
        <v>960</v>
      </c>
      <c r="C39" s="13">
        <v>1</v>
      </c>
      <c r="D39" s="13">
        <v>35333</v>
      </c>
      <c r="E39" s="13">
        <v>316</v>
      </c>
      <c r="F39" s="13">
        <v>51</v>
      </c>
      <c r="G39" s="13">
        <v>86</v>
      </c>
      <c r="H39" s="13">
        <v>6.08</v>
      </c>
      <c r="I39" s="13">
        <v>7.5</v>
      </c>
      <c r="K39" s="13">
        <v>50</v>
      </c>
      <c r="L39" s="13">
        <v>970</v>
      </c>
      <c r="M39" s="13">
        <v>1</v>
      </c>
      <c r="N39" s="13">
        <v>63000</v>
      </c>
      <c r="O39" s="13">
        <v>520</v>
      </c>
      <c r="P39" s="13">
        <v>57</v>
      </c>
      <c r="Q39" s="13">
        <v>92</v>
      </c>
      <c r="R39" s="13">
        <v>15.96</v>
      </c>
      <c r="S39" s="13">
        <v>18.5</v>
      </c>
    </row>
    <row r="40" ht="19" customHeight="1" spans="1:19">
      <c r="A40" s="13"/>
      <c r="B40" s="13"/>
      <c r="C40" s="13">
        <v>2</v>
      </c>
      <c r="D40" s="13">
        <v>44000</v>
      </c>
      <c r="E40" s="13">
        <v>298</v>
      </c>
      <c r="F40" s="13">
        <v>57</v>
      </c>
      <c r="G40" s="13">
        <v>86</v>
      </c>
      <c r="H40" s="13">
        <v>6.39</v>
      </c>
      <c r="I40" s="13"/>
      <c r="K40" s="13"/>
      <c r="L40" s="13"/>
      <c r="M40" s="13">
        <v>2</v>
      </c>
      <c r="N40" s="13">
        <v>72000</v>
      </c>
      <c r="O40" s="13">
        <v>500</v>
      </c>
      <c r="P40" s="13">
        <v>61</v>
      </c>
      <c r="Q40" s="13">
        <v>92</v>
      </c>
      <c r="R40" s="13">
        <v>16.39</v>
      </c>
      <c r="S40" s="13"/>
    </row>
    <row r="41" ht="19" customHeight="1" spans="1:19">
      <c r="A41" s="13"/>
      <c r="B41" s="13"/>
      <c r="C41" s="13">
        <v>3</v>
      </c>
      <c r="D41" s="13">
        <v>52667</v>
      </c>
      <c r="E41" s="13">
        <v>258</v>
      </c>
      <c r="F41" s="13">
        <v>58</v>
      </c>
      <c r="G41" s="13">
        <v>86</v>
      </c>
      <c r="H41" s="13">
        <v>6.51</v>
      </c>
      <c r="I41" s="13"/>
      <c r="K41" s="13"/>
      <c r="L41" s="13"/>
      <c r="M41" s="13">
        <v>3</v>
      </c>
      <c r="N41" s="13">
        <v>81000</v>
      </c>
      <c r="O41" s="13">
        <v>450</v>
      </c>
      <c r="P41" s="13">
        <v>62</v>
      </c>
      <c r="Q41" s="13">
        <v>92</v>
      </c>
      <c r="R41" s="13">
        <v>16.33</v>
      </c>
      <c r="S41" s="13"/>
    </row>
    <row r="42" ht="19" customHeight="1" spans="1:19">
      <c r="A42" s="13"/>
      <c r="B42" s="13"/>
      <c r="C42" s="13">
        <v>4</v>
      </c>
      <c r="D42" s="13">
        <v>61333</v>
      </c>
      <c r="E42" s="13">
        <v>191</v>
      </c>
      <c r="F42" s="13">
        <v>54</v>
      </c>
      <c r="G42" s="13">
        <v>85</v>
      </c>
      <c r="H42" s="13">
        <v>6.03</v>
      </c>
      <c r="I42" s="13"/>
      <c r="K42" s="13"/>
      <c r="L42" s="13"/>
      <c r="M42" s="13">
        <v>4</v>
      </c>
      <c r="N42" s="13">
        <v>90000</v>
      </c>
      <c r="O42" s="13">
        <v>360</v>
      </c>
      <c r="P42" s="13">
        <v>58</v>
      </c>
      <c r="Q42" s="13">
        <v>90</v>
      </c>
      <c r="R42" s="13">
        <v>15.52</v>
      </c>
      <c r="S42" s="13"/>
    </row>
    <row r="43" ht="19" customHeight="1" spans="1:9">
      <c r="A43" s="14">
        <v>45</v>
      </c>
      <c r="B43" s="14">
        <v>970</v>
      </c>
      <c r="C43" s="14">
        <v>1</v>
      </c>
      <c r="D43" s="14">
        <v>42000</v>
      </c>
      <c r="E43" s="14">
        <v>330</v>
      </c>
      <c r="F43" s="14">
        <v>47</v>
      </c>
      <c r="G43" s="14">
        <v>87</v>
      </c>
      <c r="H43" s="14">
        <v>8.19</v>
      </c>
      <c r="I43" s="14">
        <v>11</v>
      </c>
    </row>
    <row r="44" ht="19" customHeight="1" spans="1:9">
      <c r="A44" s="14"/>
      <c r="B44" s="14"/>
      <c r="C44" s="14">
        <v>2</v>
      </c>
      <c r="D44" s="14">
        <v>52000</v>
      </c>
      <c r="E44" s="14">
        <v>320</v>
      </c>
      <c r="F44" s="14">
        <v>52</v>
      </c>
      <c r="G44" s="14">
        <v>87</v>
      </c>
      <c r="H44" s="14">
        <v>8.89</v>
      </c>
      <c r="I44" s="14"/>
    </row>
    <row r="45" ht="19" customHeight="1" spans="1:9">
      <c r="A45" s="14"/>
      <c r="B45" s="14"/>
      <c r="C45" s="14">
        <v>3</v>
      </c>
      <c r="D45" s="14">
        <v>62000</v>
      </c>
      <c r="E45" s="14">
        <v>280</v>
      </c>
      <c r="F45" s="14">
        <v>57</v>
      </c>
      <c r="G45" s="14">
        <v>87</v>
      </c>
      <c r="H45" s="14">
        <v>8.46</v>
      </c>
      <c r="I45" s="14"/>
    </row>
    <row r="46" ht="19" customHeight="1" spans="1:9">
      <c r="A46" s="14"/>
      <c r="B46" s="14"/>
      <c r="C46" s="14">
        <v>4</v>
      </c>
      <c r="D46" s="14">
        <v>72000</v>
      </c>
      <c r="E46" s="14">
        <v>220</v>
      </c>
      <c r="F46" s="14">
        <v>54</v>
      </c>
      <c r="G46" s="14">
        <v>85</v>
      </c>
      <c r="H46" s="14">
        <v>8.15</v>
      </c>
      <c r="I46" s="14"/>
    </row>
    <row r="47" ht="19" customHeight="1" spans="1:9">
      <c r="A47" s="13">
        <v>50</v>
      </c>
      <c r="B47" s="13">
        <v>970</v>
      </c>
      <c r="C47" s="13">
        <v>1</v>
      </c>
      <c r="D47" s="13">
        <v>47000</v>
      </c>
      <c r="E47" s="13">
        <v>350</v>
      </c>
      <c r="F47" s="13">
        <v>43</v>
      </c>
      <c r="G47" s="13">
        <v>87</v>
      </c>
      <c r="H47" s="13">
        <v>10.63</v>
      </c>
      <c r="I47" s="13">
        <v>15</v>
      </c>
    </row>
    <row r="48" ht="19" customHeight="1" spans="1:9">
      <c r="A48" s="13"/>
      <c r="B48" s="13"/>
      <c r="C48" s="13">
        <v>2</v>
      </c>
      <c r="D48" s="13">
        <v>58000</v>
      </c>
      <c r="E48" s="13">
        <v>345</v>
      </c>
      <c r="F48" s="13">
        <v>50</v>
      </c>
      <c r="G48" s="13">
        <v>88</v>
      </c>
      <c r="H48" s="13">
        <v>11.12</v>
      </c>
      <c r="I48" s="13"/>
    </row>
    <row r="49" ht="19" customHeight="1" spans="1:9">
      <c r="A49" s="13"/>
      <c r="B49" s="13"/>
      <c r="C49" s="13">
        <v>3</v>
      </c>
      <c r="D49" s="13">
        <v>69000</v>
      </c>
      <c r="E49" s="13">
        <v>320</v>
      </c>
      <c r="F49" s="13">
        <v>55</v>
      </c>
      <c r="G49" s="13">
        <v>89</v>
      </c>
      <c r="H49" s="13">
        <v>11.15</v>
      </c>
      <c r="I49" s="13"/>
    </row>
    <row r="50" ht="19" customHeight="1" spans="1:9">
      <c r="A50" s="13"/>
      <c r="B50" s="13"/>
      <c r="C50" s="13">
        <v>4</v>
      </c>
      <c r="D50" s="13">
        <v>80000</v>
      </c>
      <c r="E50" s="13">
        <v>290</v>
      </c>
      <c r="F50" s="13">
        <v>57</v>
      </c>
      <c r="G50" s="13">
        <v>88</v>
      </c>
      <c r="H50" s="13">
        <v>11.31</v>
      </c>
      <c r="I50" s="13"/>
    </row>
  </sheetData>
  <mergeCells count="60">
    <mergeCell ref="A1:I1"/>
    <mergeCell ref="K1:S1"/>
    <mergeCell ref="A3:A10"/>
    <mergeCell ref="A11:A18"/>
    <mergeCell ref="A19:A26"/>
    <mergeCell ref="A27:A34"/>
    <mergeCell ref="A35:A42"/>
    <mergeCell ref="A43:A46"/>
    <mergeCell ref="A47:A50"/>
    <mergeCell ref="B3:B6"/>
    <mergeCell ref="B7:B10"/>
    <mergeCell ref="B11:B14"/>
    <mergeCell ref="B15:B18"/>
    <mergeCell ref="B19:B22"/>
    <mergeCell ref="B23:B26"/>
    <mergeCell ref="B27:B30"/>
    <mergeCell ref="B31:B34"/>
    <mergeCell ref="B35:B38"/>
    <mergeCell ref="B39:B42"/>
    <mergeCell ref="B43:B46"/>
    <mergeCell ref="B47:B50"/>
    <mergeCell ref="I3:I6"/>
    <mergeCell ref="I7:I10"/>
    <mergeCell ref="I11:I14"/>
    <mergeCell ref="I15:I18"/>
    <mergeCell ref="I19:I22"/>
    <mergeCell ref="I23:I26"/>
    <mergeCell ref="I27:I30"/>
    <mergeCell ref="I31:I34"/>
    <mergeCell ref="I35:I38"/>
    <mergeCell ref="I39:I42"/>
    <mergeCell ref="I43:I46"/>
    <mergeCell ref="I47:I50"/>
    <mergeCell ref="K3:K10"/>
    <mergeCell ref="K11:K18"/>
    <mergeCell ref="K19:K26"/>
    <mergeCell ref="K27:K30"/>
    <mergeCell ref="K31:K34"/>
    <mergeCell ref="K35:K38"/>
    <mergeCell ref="K39:K42"/>
    <mergeCell ref="L3:L6"/>
    <mergeCell ref="L7:L10"/>
    <mergeCell ref="L11:L14"/>
    <mergeCell ref="L15:L18"/>
    <mergeCell ref="L19:L22"/>
    <mergeCell ref="L23:L26"/>
    <mergeCell ref="L27:L30"/>
    <mergeCell ref="L31:L34"/>
    <mergeCell ref="L35:L38"/>
    <mergeCell ref="L39:L42"/>
    <mergeCell ref="S3:S6"/>
    <mergeCell ref="S7:S10"/>
    <mergeCell ref="S11:S14"/>
    <mergeCell ref="S15:S18"/>
    <mergeCell ref="S19:S22"/>
    <mergeCell ref="S23:S26"/>
    <mergeCell ref="S27:S30"/>
    <mergeCell ref="S31:S34"/>
    <mergeCell ref="S35:S38"/>
    <mergeCell ref="S39:S42"/>
  </mergeCells>
  <pageMargins left="0.7" right="0.7" top="0.75" bottom="0.75" header="0.3" footer="0.3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M231"/>
  <sheetViews>
    <sheetView workbookViewId="0">
      <selection activeCell="I28" sqref="I28"/>
    </sheetView>
  </sheetViews>
  <sheetFormatPr defaultColWidth="9" defaultRowHeight="13.5"/>
  <cols>
    <col min="1" max="1" width="9" style="1"/>
    <col min="2" max="4" width="9" style="1" customWidth="1"/>
    <col min="5" max="5" width="7.625" style="1" customWidth="1"/>
    <col min="6" max="6" width="9" style="1" customWidth="1"/>
    <col min="7" max="7" width="11.75" style="1" customWidth="1"/>
    <col min="8" max="9" width="9" style="1" customWidth="1"/>
    <col min="10" max="10" width="24.125" style="1" customWidth="1"/>
    <col min="11" max="11" width="19.75" style="1" customWidth="1"/>
  </cols>
  <sheetData>
    <row r="1" ht="22" customHeight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10</v>
      </c>
    </row>
    <row r="2" ht="20" customHeight="1" spans="10:11">
      <c r="J2" s="2"/>
      <c r="K2" s="2"/>
    </row>
    <row r="3" spans="1:11">
      <c r="A3" s="1">
        <v>315</v>
      </c>
      <c r="B3" s="1">
        <v>8</v>
      </c>
      <c r="C3" s="1">
        <v>4</v>
      </c>
      <c r="D3" s="1" t="s">
        <v>23</v>
      </c>
      <c r="E3" s="1">
        <v>4</v>
      </c>
      <c r="F3" s="1">
        <v>0.12</v>
      </c>
      <c r="G3" s="1" t="str">
        <f t="shared" ref="G3:G66" si="0">E3&amp;"-"&amp;F3&amp;"kW"</f>
        <v>4-0.12kW</v>
      </c>
      <c r="H3" s="1">
        <f>VLOOKUP(G3,辅助表!B:C,2,0)</f>
        <v>63</v>
      </c>
      <c r="I3" s="1">
        <f>VLOOKUP(H3,辅助表!$F:$G,2,0)</f>
        <v>11</v>
      </c>
      <c r="J3" s="1" t="s">
        <v>24</v>
      </c>
      <c r="K3" s="3" t="s">
        <v>25</v>
      </c>
    </row>
    <row r="4" spans="1:11">
      <c r="A4" s="1">
        <v>315</v>
      </c>
      <c r="B4" s="1">
        <v>8</v>
      </c>
      <c r="C4" s="1">
        <v>4</v>
      </c>
      <c r="D4" s="1" t="s">
        <v>23</v>
      </c>
      <c r="E4" s="1">
        <v>4</v>
      </c>
      <c r="F4" s="1">
        <v>0.18</v>
      </c>
      <c r="G4" s="1" t="str">
        <f t="shared" si="0"/>
        <v>4-0.18kW</v>
      </c>
      <c r="H4" s="1">
        <f>VLOOKUP(G4,辅助表!B:C,2,0)</f>
        <v>63</v>
      </c>
      <c r="I4" s="1">
        <f>VLOOKUP(H4,辅助表!$F:$G,2,0)</f>
        <v>11</v>
      </c>
      <c r="J4" s="1" t="s">
        <v>24</v>
      </c>
      <c r="K4" s="3" t="s">
        <v>25</v>
      </c>
    </row>
    <row r="5" spans="1:11">
      <c r="A5" s="1">
        <v>315</v>
      </c>
      <c r="B5" s="1">
        <v>8</v>
      </c>
      <c r="C5" s="1">
        <v>4</v>
      </c>
      <c r="D5" s="1" t="s">
        <v>23</v>
      </c>
      <c r="E5" s="1">
        <v>2</v>
      </c>
      <c r="F5" s="1">
        <v>0.55</v>
      </c>
      <c r="G5" s="1" t="str">
        <f t="shared" si="0"/>
        <v>2-0.55kW</v>
      </c>
      <c r="H5" s="1">
        <f>VLOOKUP(G5,辅助表!B:C,2,0)</f>
        <v>71</v>
      </c>
      <c r="I5" s="1">
        <f>VLOOKUP(H5,辅助表!$F:$G,2,0)</f>
        <v>14</v>
      </c>
      <c r="J5" s="1" t="s">
        <v>24</v>
      </c>
      <c r="K5" s="1" t="s">
        <v>26</v>
      </c>
    </row>
    <row r="6" spans="1:11">
      <c r="A6" s="1">
        <v>315</v>
      </c>
      <c r="B6" s="1">
        <v>8</v>
      </c>
      <c r="C6" s="1">
        <v>4</v>
      </c>
      <c r="D6" s="1" t="s">
        <v>23</v>
      </c>
      <c r="E6" s="1">
        <v>2</v>
      </c>
      <c r="F6" s="1">
        <v>0.75</v>
      </c>
      <c r="G6" s="1" t="str">
        <f t="shared" si="0"/>
        <v>2-0.75kW</v>
      </c>
      <c r="H6" s="1">
        <f>VLOOKUP(G6,辅助表!B:C,2,0)</f>
        <v>80</v>
      </c>
      <c r="I6" s="1">
        <f>VLOOKUP(H6,辅助表!$F:$G,2,0)</f>
        <v>19</v>
      </c>
      <c r="J6" s="1" t="s">
        <v>24</v>
      </c>
      <c r="K6" s="1" t="s">
        <v>27</v>
      </c>
    </row>
    <row r="7" spans="1:11">
      <c r="A7" s="1">
        <v>315</v>
      </c>
      <c r="B7" s="1">
        <v>8</v>
      </c>
      <c r="C7" s="1">
        <v>4</v>
      </c>
      <c r="D7" s="1" t="s">
        <v>23</v>
      </c>
      <c r="E7" s="1">
        <v>2</v>
      </c>
      <c r="F7" s="1">
        <v>1.1</v>
      </c>
      <c r="G7" s="1" t="str">
        <f t="shared" si="0"/>
        <v>2-1.1kW</v>
      </c>
      <c r="H7" s="1">
        <f>VLOOKUP(G7,辅助表!B:C,2,0)</f>
        <v>80</v>
      </c>
      <c r="I7" s="1">
        <f>VLOOKUP(H7,辅助表!$F:$G,2,0)</f>
        <v>19</v>
      </c>
      <c r="J7" s="1" t="s">
        <v>24</v>
      </c>
      <c r="K7" s="1" t="s">
        <v>27</v>
      </c>
    </row>
    <row r="8" spans="1:11">
      <c r="A8" s="1">
        <v>315</v>
      </c>
      <c r="B8" s="1">
        <v>8</v>
      </c>
      <c r="C8" s="1">
        <v>8</v>
      </c>
      <c r="D8" s="1" t="s">
        <v>23</v>
      </c>
      <c r="E8" s="1">
        <v>4</v>
      </c>
      <c r="F8" s="1">
        <v>0.12</v>
      </c>
      <c r="G8" s="1" t="str">
        <f t="shared" si="0"/>
        <v>4-0.12kW</v>
      </c>
      <c r="H8" s="1">
        <f>VLOOKUP(G8,辅助表!B:C,2,0)</f>
        <v>63</v>
      </c>
      <c r="I8" s="1">
        <f>VLOOKUP(H8,辅助表!$F:$G,2,0)</f>
        <v>11</v>
      </c>
      <c r="J8" s="1" t="s">
        <v>24</v>
      </c>
      <c r="K8" s="3" t="s">
        <v>25</v>
      </c>
    </row>
    <row r="9" spans="1:11">
      <c r="A9" s="1">
        <v>315</v>
      </c>
      <c r="B9" s="1">
        <v>8</v>
      </c>
      <c r="C9" s="1">
        <v>8</v>
      </c>
      <c r="D9" s="1" t="s">
        <v>23</v>
      </c>
      <c r="E9" s="1">
        <v>4</v>
      </c>
      <c r="F9" s="1">
        <v>0.18</v>
      </c>
      <c r="G9" s="1" t="str">
        <f t="shared" si="0"/>
        <v>4-0.18kW</v>
      </c>
      <c r="H9" s="1">
        <f>VLOOKUP(G9,辅助表!B:C,2,0)</f>
        <v>63</v>
      </c>
      <c r="I9" s="1">
        <f>VLOOKUP(H9,辅助表!$F:$G,2,0)</f>
        <v>11</v>
      </c>
      <c r="J9" s="1" t="s">
        <v>24</v>
      </c>
      <c r="K9" s="3" t="s">
        <v>25</v>
      </c>
    </row>
    <row r="10" spans="1:11">
      <c r="A10" s="1">
        <v>315</v>
      </c>
      <c r="B10" s="1">
        <v>8</v>
      </c>
      <c r="C10" s="1">
        <v>8</v>
      </c>
      <c r="D10" s="1" t="s">
        <v>23</v>
      </c>
      <c r="E10" s="1">
        <v>4</v>
      </c>
      <c r="F10" s="1">
        <v>0.25</v>
      </c>
      <c r="G10" s="1" t="str">
        <f t="shared" si="0"/>
        <v>4-0.25kW</v>
      </c>
      <c r="H10" s="1">
        <f>VLOOKUP(G10,辅助表!B:C,2,0)</f>
        <v>71</v>
      </c>
      <c r="I10" s="1">
        <f>VLOOKUP(H10,辅助表!$F:$G,2,0)</f>
        <v>14</v>
      </c>
      <c r="J10" s="1" t="s">
        <v>24</v>
      </c>
      <c r="K10" s="1" t="s">
        <v>26</v>
      </c>
    </row>
    <row r="11" spans="1:11">
      <c r="A11" s="1">
        <v>315</v>
      </c>
      <c r="B11" s="1">
        <v>8</v>
      </c>
      <c r="C11" s="1">
        <v>8</v>
      </c>
      <c r="D11" s="1" t="s">
        <v>23</v>
      </c>
      <c r="E11" s="1">
        <v>2</v>
      </c>
      <c r="F11" s="1">
        <v>0.75</v>
      </c>
      <c r="G11" s="1" t="str">
        <f t="shared" si="0"/>
        <v>2-0.75kW</v>
      </c>
      <c r="H11" s="1">
        <f>VLOOKUP(G11,辅助表!B:C,2,0)</f>
        <v>80</v>
      </c>
      <c r="I11" s="1">
        <f>VLOOKUP(H11,辅助表!$F:$G,2,0)</f>
        <v>19</v>
      </c>
      <c r="J11" s="1" t="s">
        <v>24</v>
      </c>
      <c r="K11" s="1" t="s">
        <v>27</v>
      </c>
    </row>
    <row r="12" spans="1:11">
      <c r="A12" s="1">
        <v>315</v>
      </c>
      <c r="B12" s="1">
        <v>8</v>
      </c>
      <c r="C12" s="1">
        <v>8</v>
      </c>
      <c r="D12" s="1" t="s">
        <v>23</v>
      </c>
      <c r="E12" s="1">
        <v>2</v>
      </c>
      <c r="F12" s="1">
        <v>1.1</v>
      </c>
      <c r="G12" s="1" t="str">
        <f t="shared" si="0"/>
        <v>2-1.1kW</v>
      </c>
      <c r="H12" s="1">
        <f>VLOOKUP(G12,辅助表!B:C,2,0)</f>
        <v>80</v>
      </c>
      <c r="I12" s="1">
        <f>VLOOKUP(H12,辅助表!$F:$G,2,0)</f>
        <v>19</v>
      </c>
      <c r="J12" s="1" t="s">
        <v>24</v>
      </c>
      <c r="K12" s="1" t="s">
        <v>27</v>
      </c>
    </row>
    <row r="13" spans="1:11">
      <c r="A13" s="1">
        <v>315</v>
      </c>
      <c r="B13" s="1">
        <v>8</v>
      </c>
      <c r="C13" s="1">
        <v>8</v>
      </c>
      <c r="D13" s="1" t="s">
        <v>23</v>
      </c>
      <c r="E13" s="1">
        <v>2</v>
      </c>
      <c r="F13" s="1">
        <v>1.5</v>
      </c>
      <c r="G13" s="1" t="str">
        <f t="shared" si="0"/>
        <v>2-1.5kW</v>
      </c>
      <c r="H13" s="1">
        <f>VLOOKUP(G13,辅助表!B:C,2,0)</f>
        <v>90</v>
      </c>
      <c r="I13" s="1">
        <f>VLOOKUP(H13,辅助表!$F:$G,2,0)</f>
        <v>24</v>
      </c>
      <c r="J13" s="1" t="s">
        <v>24</v>
      </c>
      <c r="K13" s="1" t="s">
        <v>28</v>
      </c>
    </row>
    <row r="14" spans="1:11">
      <c r="A14" s="1">
        <v>355</v>
      </c>
      <c r="B14" s="1">
        <v>8</v>
      </c>
      <c r="C14" s="1">
        <v>4</v>
      </c>
      <c r="D14" s="1" t="s">
        <v>23</v>
      </c>
      <c r="E14" s="1">
        <v>4</v>
      </c>
      <c r="F14" s="1">
        <v>0.12</v>
      </c>
      <c r="G14" s="1" t="str">
        <f t="shared" si="0"/>
        <v>4-0.12kW</v>
      </c>
      <c r="H14" s="1">
        <f>VLOOKUP(G14,辅助表!B:C,2,0)</f>
        <v>63</v>
      </c>
      <c r="I14" s="1">
        <f>VLOOKUP(H14,辅助表!$F:$G,2,0)</f>
        <v>11</v>
      </c>
      <c r="J14" s="1" t="s">
        <v>24</v>
      </c>
      <c r="K14" s="3" t="s">
        <v>25</v>
      </c>
    </row>
    <row r="15" spans="1:11">
      <c r="A15" s="1">
        <v>355</v>
      </c>
      <c r="B15" s="1">
        <v>8</v>
      </c>
      <c r="C15" s="1">
        <v>4</v>
      </c>
      <c r="D15" s="1" t="s">
        <v>23</v>
      </c>
      <c r="E15" s="1">
        <v>4</v>
      </c>
      <c r="F15" s="1">
        <v>0.18</v>
      </c>
      <c r="G15" s="1" t="str">
        <f t="shared" si="0"/>
        <v>4-0.18kW</v>
      </c>
      <c r="H15" s="1">
        <f>VLOOKUP(G15,辅助表!B:C,2,0)</f>
        <v>63</v>
      </c>
      <c r="I15" s="1">
        <f>VLOOKUP(H15,辅助表!$F:$G,2,0)</f>
        <v>11</v>
      </c>
      <c r="J15" s="1" t="s">
        <v>24</v>
      </c>
      <c r="K15" s="3" t="s">
        <v>25</v>
      </c>
    </row>
    <row r="16" spans="1:11">
      <c r="A16" s="1">
        <v>355</v>
      </c>
      <c r="B16" s="1">
        <v>8</v>
      </c>
      <c r="C16" s="1">
        <v>4</v>
      </c>
      <c r="D16" s="1" t="s">
        <v>23</v>
      </c>
      <c r="E16" s="1">
        <v>4</v>
      </c>
      <c r="F16" s="1">
        <v>0.25</v>
      </c>
      <c r="G16" s="1" t="str">
        <f t="shared" si="0"/>
        <v>4-0.25kW</v>
      </c>
      <c r="H16" s="1">
        <f>VLOOKUP(G16,辅助表!B:C,2,0)</f>
        <v>71</v>
      </c>
      <c r="I16" s="1">
        <f>VLOOKUP(H16,辅助表!$F:$G,2,0)</f>
        <v>14</v>
      </c>
      <c r="J16" s="1" t="s">
        <v>24</v>
      </c>
      <c r="K16" s="1" t="s">
        <v>26</v>
      </c>
    </row>
    <row r="17" spans="1:11">
      <c r="A17" s="1">
        <v>355</v>
      </c>
      <c r="B17" s="1">
        <v>8</v>
      </c>
      <c r="C17" s="1">
        <v>4</v>
      </c>
      <c r="D17" s="1" t="s">
        <v>23</v>
      </c>
      <c r="E17" s="1">
        <v>2</v>
      </c>
      <c r="F17" s="1">
        <v>0.55</v>
      </c>
      <c r="G17" s="1" t="str">
        <f t="shared" si="0"/>
        <v>2-0.55kW</v>
      </c>
      <c r="H17" s="1">
        <f>VLOOKUP(G17,辅助表!B:C,2,0)</f>
        <v>71</v>
      </c>
      <c r="I17" s="1">
        <f>VLOOKUP(H17,辅助表!$F:$G,2,0)</f>
        <v>14</v>
      </c>
      <c r="J17" s="1" t="s">
        <v>24</v>
      </c>
      <c r="K17" s="1" t="s">
        <v>26</v>
      </c>
    </row>
    <row r="18" spans="1:11">
      <c r="A18" s="1">
        <v>355</v>
      </c>
      <c r="B18" s="1">
        <v>8</v>
      </c>
      <c r="C18" s="1">
        <v>4</v>
      </c>
      <c r="D18" s="1" t="s">
        <v>23</v>
      </c>
      <c r="E18" s="1">
        <v>2</v>
      </c>
      <c r="F18" s="1">
        <v>0.75</v>
      </c>
      <c r="G18" s="1" t="str">
        <f t="shared" si="0"/>
        <v>2-0.75kW</v>
      </c>
      <c r="H18" s="1">
        <f>VLOOKUP(G18,辅助表!B:C,2,0)</f>
        <v>80</v>
      </c>
      <c r="I18" s="1">
        <f>VLOOKUP(H18,辅助表!$F:$G,2,0)</f>
        <v>19</v>
      </c>
      <c r="J18" s="1" t="s">
        <v>24</v>
      </c>
      <c r="K18" s="1" t="s">
        <v>27</v>
      </c>
    </row>
    <row r="19" spans="1:11">
      <c r="A19" s="1">
        <v>355</v>
      </c>
      <c r="B19" s="1">
        <v>8</v>
      </c>
      <c r="C19" s="1">
        <v>4</v>
      </c>
      <c r="D19" s="1" t="s">
        <v>23</v>
      </c>
      <c r="E19" s="1">
        <v>2</v>
      </c>
      <c r="F19" s="1">
        <v>1.1</v>
      </c>
      <c r="G19" s="1" t="str">
        <f t="shared" si="0"/>
        <v>2-1.1kW</v>
      </c>
      <c r="H19" s="1">
        <f>VLOOKUP(G19,辅助表!B:C,2,0)</f>
        <v>80</v>
      </c>
      <c r="I19" s="1">
        <f>VLOOKUP(H19,辅助表!$F:$G,2,0)</f>
        <v>19</v>
      </c>
      <c r="J19" s="1" t="s">
        <v>24</v>
      </c>
      <c r="K19" s="1" t="s">
        <v>27</v>
      </c>
    </row>
    <row r="20" spans="1:11">
      <c r="A20" s="1">
        <v>355</v>
      </c>
      <c r="B20" s="1">
        <v>8</v>
      </c>
      <c r="C20" s="1">
        <v>4</v>
      </c>
      <c r="D20" s="1" t="s">
        <v>23</v>
      </c>
      <c r="E20" s="1">
        <v>2</v>
      </c>
      <c r="F20" s="1">
        <v>1.5</v>
      </c>
      <c r="G20" s="1" t="str">
        <f t="shared" si="0"/>
        <v>2-1.5kW</v>
      </c>
      <c r="H20" s="1">
        <f>VLOOKUP(G20,辅助表!B:C,2,0)</f>
        <v>90</v>
      </c>
      <c r="I20" s="1">
        <f>VLOOKUP(H20,辅助表!$F:$G,2,0)</f>
        <v>24</v>
      </c>
      <c r="J20" s="1" t="s">
        <v>24</v>
      </c>
      <c r="K20" s="1" t="s">
        <v>28</v>
      </c>
    </row>
    <row r="21" spans="1:11">
      <c r="A21" s="1">
        <v>355</v>
      </c>
      <c r="B21" s="1">
        <v>8</v>
      </c>
      <c r="C21" s="1">
        <v>8</v>
      </c>
      <c r="D21" s="1" t="s">
        <v>23</v>
      </c>
      <c r="E21" s="1">
        <v>4</v>
      </c>
      <c r="F21" s="1">
        <v>0.12</v>
      </c>
      <c r="G21" s="1" t="str">
        <f t="shared" si="0"/>
        <v>4-0.12kW</v>
      </c>
      <c r="H21" s="1">
        <f>VLOOKUP(G21,辅助表!B:C,2,0)</f>
        <v>63</v>
      </c>
      <c r="I21" s="1">
        <f>VLOOKUP(H21,辅助表!$F:$G,2,0)</f>
        <v>11</v>
      </c>
      <c r="J21" s="1" t="s">
        <v>24</v>
      </c>
      <c r="K21" s="3" t="s">
        <v>25</v>
      </c>
    </row>
    <row r="22" spans="1:11">
      <c r="A22" s="1">
        <v>355</v>
      </c>
      <c r="B22" s="1">
        <v>8</v>
      </c>
      <c r="C22" s="1">
        <v>8</v>
      </c>
      <c r="D22" s="1" t="s">
        <v>23</v>
      </c>
      <c r="E22" s="1">
        <v>4</v>
      </c>
      <c r="F22" s="1">
        <v>0.18</v>
      </c>
      <c r="G22" s="1" t="str">
        <f t="shared" si="0"/>
        <v>4-0.18kW</v>
      </c>
      <c r="H22" s="1">
        <f>VLOOKUP(G22,辅助表!B:C,2,0)</f>
        <v>63</v>
      </c>
      <c r="I22" s="1">
        <f>VLOOKUP(H22,辅助表!$F:$G,2,0)</f>
        <v>11</v>
      </c>
      <c r="J22" s="1" t="s">
        <v>24</v>
      </c>
      <c r="K22" s="3" t="s">
        <v>25</v>
      </c>
    </row>
    <row r="23" spans="1:11">
      <c r="A23" s="1">
        <v>355</v>
      </c>
      <c r="B23" s="1">
        <v>8</v>
      </c>
      <c r="C23" s="1">
        <v>8</v>
      </c>
      <c r="D23" s="1" t="s">
        <v>23</v>
      </c>
      <c r="E23" s="1">
        <v>4</v>
      </c>
      <c r="F23" s="1">
        <v>0.25</v>
      </c>
      <c r="G23" s="1" t="str">
        <f t="shared" si="0"/>
        <v>4-0.25kW</v>
      </c>
      <c r="H23" s="1">
        <f>VLOOKUP(G23,辅助表!B:C,2,0)</f>
        <v>71</v>
      </c>
      <c r="I23" s="1">
        <f>VLOOKUP(H23,辅助表!$F:$G,2,0)</f>
        <v>14</v>
      </c>
      <c r="J23" s="1" t="s">
        <v>24</v>
      </c>
      <c r="K23" s="1" t="s">
        <v>26</v>
      </c>
    </row>
    <row r="24" spans="1:11">
      <c r="A24" s="1">
        <v>355</v>
      </c>
      <c r="B24" s="1">
        <v>8</v>
      </c>
      <c r="C24" s="1">
        <v>8</v>
      </c>
      <c r="D24" s="1" t="s">
        <v>23</v>
      </c>
      <c r="E24" s="1">
        <v>4</v>
      </c>
      <c r="F24" s="1">
        <v>0.37</v>
      </c>
      <c r="G24" s="1" t="str">
        <f t="shared" si="0"/>
        <v>4-0.37kW</v>
      </c>
      <c r="H24" s="1">
        <f>VLOOKUP(G24,辅助表!B:C,2,0)</f>
        <v>71</v>
      </c>
      <c r="I24" s="1">
        <f>VLOOKUP(H24,辅助表!$F:$G,2,0)</f>
        <v>14</v>
      </c>
      <c r="J24" s="1" t="s">
        <v>24</v>
      </c>
      <c r="K24" s="1" t="s">
        <v>26</v>
      </c>
    </row>
    <row r="25" spans="1:11">
      <c r="A25" s="1">
        <v>355</v>
      </c>
      <c r="B25" s="1">
        <v>8</v>
      </c>
      <c r="C25" s="1">
        <v>8</v>
      </c>
      <c r="D25" s="1" t="s">
        <v>23</v>
      </c>
      <c r="E25" s="1">
        <v>2</v>
      </c>
      <c r="F25" s="1">
        <v>1.1</v>
      </c>
      <c r="G25" s="1" t="str">
        <f t="shared" si="0"/>
        <v>2-1.1kW</v>
      </c>
      <c r="H25" s="1">
        <f>VLOOKUP(G25,辅助表!B:C,2,0)</f>
        <v>80</v>
      </c>
      <c r="I25" s="1">
        <f>VLOOKUP(H25,辅助表!$F:$G,2,0)</f>
        <v>19</v>
      </c>
      <c r="J25" s="1" t="s">
        <v>24</v>
      </c>
      <c r="K25" s="1" t="s">
        <v>27</v>
      </c>
    </row>
    <row r="26" spans="1:11">
      <c r="A26" s="1">
        <v>355</v>
      </c>
      <c r="B26" s="1">
        <v>8</v>
      </c>
      <c r="C26" s="1">
        <v>8</v>
      </c>
      <c r="D26" s="1" t="s">
        <v>23</v>
      </c>
      <c r="E26" s="1">
        <v>2</v>
      </c>
      <c r="F26" s="1">
        <v>1.5</v>
      </c>
      <c r="G26" s="1" t="str">
        <f t="shared" si="0"/>
        <v>2-1.5kW</v>
      </c>
      <c r="H26" s="1">
        <f>VLOOKUP(G26,辅助表!B:C,2,0)</f>
        <v>90</v>
      </c>
      <c r="I26" s="1">
        <f>VLOOKUP(H26,辅助表!$F:$G,2,0)</f>
        <v>24</v>
      </c>
      <c r="J26" s="1" t="s">
        <v>24</v>
      </c>
      <c r="K26" s="1" t="s">
        <v>28</v>
      </c>
    </row>
    <row r="27" spans="1:11">
      <c r="A27" s="1">
        <v>355</v>
      </c>
      <c r="B27" s="1">
        <v>8</v>
      </c>
      <c r="C27" s="1">
        <v>8</v>
      </c>
      <c r="D27" s="1" t="s">
        <v>23</v>
      </c>
      <c r="E27" s="1">
        <v>2</v>
      </c>
      <c r="F27" s="1">
        <v>2.2</v>
      </c>
      <c r="G27" s="1" t="str">
        <f t="shared" si="0"/>
        <v>2-2.2kW</v>
      </c>
      <c r="H27" s="1">
        <f>VLOOKUP(G27,辅助表!B:C,2,0)</f>
        <v>90</v>
      </c>
      <c r="I27" s="1">
        <f>VLOOKUP(H27,辅助表!$F:$G,2,0)</f>
        <v>24</v>
      </c>
      <c r="J27" s="1" t="s">
        <v>24</v>
      </c>
      <c r="K27" s="1" t="s">
        <v>28</v>
      </c>
    </row>
    <row r="28" spans="1:11">
      <c r="A28" s="1">
        <v>400</v>
      </c>
      <c r="B28" s="1">
        <v>8</v>
      </c>
      <c r="C28" s="1">
        <v>4</v>
      </c>
      <c r="D28" s="1" t="s">
        <v>23</v>
      </c>
      <c r="E28" s="1">
        <v>4</v>
      </c>
      <c r="F28" s="1">
        <v>0.12</v>
      </c>
      <c r="G28" s="1" t="str">
        <f t="shared" si="0"/>
        <v>4-0.12kW</v>
      </c>
      <c r="H28" s="1">
        <f>VLOOKUP(G28,辅助表!B:C,2,0)</f>
        <v>63</v>
      </c>
      <c r="I28" s="1">
        <f>VLOOKUP(H28,辅助表!$F:$G,2,0)</f>
        <v>11</v>
      </c>
      <c r="J28" s="1" t="s">
        <v>24</v>
      </c>
      <c r="K28" s="3" t="s">
        <v>25</v>
      </c>
    </row>
    <row r="29" spans="1:11">
      <c r="A29" s="1">
        <v>400</v>
      </c>
      <c r="B29" s="1">
        <v>8</v>
      </c>
      <c r="C29" s="1">
        <v>4</v>
      </c>
      <c r="D29" s="1" t="s">
        <v>23</v>
      </c>
      <c r="E29" s="1">
        <v>4</v>
      </c>
      <c r="F29" s="1">
        <v>0.25</v>
      </c>
      <c r="G29" s="1" t="str">
        <f t="shared" si="0"/>
        <v>4-0.25kW</v>
      </c>
      <c r="H29" s="1">
        <f>VLOOKUP(G29,辅助表!B:C,2,0)</f>
        <v>71</v>
      </c>
      <c r="I29" s="1">
        <f>VLOOKUP(H29,辅助表!$F:$G,2,0)</f>
        <v>14</v>
      </c>
      <c r="J29" s="1" t="s">
        <v>24</v>
      </c>
      <c r="K29" s="1" t="s">
        <v>26</v>
      </c>
    </row>
    <row r="30" spans="1:11">
      <c r="A30" s="1">
        <v>400</v>
      </c>
      <c r="B30" s="1">
        <v>8</v>
      </c>
      <c r="C30" s="1">
        <v>4</v>
      </c>
      <c r="D30" s="1" t="s">
        <v>23</v>
      </c>
      <c r="E30" s="1">
        <v>4</v>
      </c>
      <c r="F30" s="1">
        <v>0.37</v>
      </c>
      <c r="G30" s="1" t="str">
        <f t="shared" si="0"/>
        <v>4-0.37kW</v>
      </c>
      <c r="H30" s="1">
        <f>VLOOKUP(G30,辅助表!B:C,2,0)</f>
        <v>71</v>
      </c>
      <c r="I30" s="1">
        <f>VLOOKUP(H30,辅助表!$F:$G,2,0)</f>
        <v>14</v>
      </c>
      <c r="J30" s="1" t="s">
        <v>24</v>
      </c>
      <c r="K30" s="1" t="s">
        <v>26</v>
      </c>
    </row>
    <row r="31" spans="1:11">
      <c r="A31" s="1">
        <v>400</v>
      </c>
      <c r="B31" s="1">
        <v>8</v>
      </c>
      <c r="C31" s="1">
        <v>4</v>
      </c>
      <c r="D31" s="1" t="s">
        <v>23</v>
      </c>
      <c r="E31" s="1">
        <v>2</v>
      </c>
      <c r="F31" s="1">
        <v>0.75</v>
      </c>
      <c r="G31" s="1" t="str">
        <f t="shared" si="0"/>
        <v>2-0.75kW</v>
      </c>
      <c r="H31" s="1">
        <f>VLOOKUP(G31,辅助表!B:C,2,0)</f>
        <v>80</v>
      </c>
      <c r="I31" s="1">
        <f>VLOOKUP(H31,辅助表!$F:$G,2,0)</f>
        <v>19</v>
      </c>
      <c r="J31" s="1" t="s">
        <v>24</v>
      </c>
      <c r="K31" s="1" t="s">
        <v>27</v>
      </c>
    </row>
    <row r="32" spans="1:11">
      <c r="A32" s="1">
        <v>400</v>
      </c>
      <c r="B32" s="1">
        <v>8</v>
      </c>
      <c r="C32" s="1">
        <v>4</v>
      </c>
      <c r="D32" s="1" t="s">
        <v>23</v>
      </c>
      <c r="E32" s="1">
        <v>2</v>
      </c>
      <c r="F32" s="1">
        <v>1.1</v>
      </c>
      <c r="G32" s="1" t="str">
        <f t="shared" si="0"/>
        <v>2-1.1kW</v>
      </c>
      <c r="H32" s="1">
        <f>VLOOKUP(G32,辅助表!B:C,2,0)</f>
        <v>80</v>
      </c>
      <c r="I32" s="1">
        <f>VLOOKUP(H32,辅助表!$F:$G,2,0)</f>
        <v>19</v>
      </c>
      <c r="J32" s="1" t="s">
        <v>24</v>
      </c>
      <c r="K32" s="1" t="s">
        <v>27</v>
      </c>
    </row>
    <row r="33" spans="1:11">
      <c r="A33" s="1">
        <v>400</v>
      </c>
      <c r="B33" s="1">
        <v>8</v>
      </c>
      <c r="C33" s="1">
        <v>4</v>
      </c>
      <c r="D33" s="1" t="s">
        <v>23</v>
      </c>
      <c r="E33" s="1">
        <v>2</v>
      </c>
      <c r="F33" s="1">
        <v>1.5</v>
      </c>
      <c r="G33" s="1" t="str">
        <f t="shared" si="0"/>
        <v>2-1.5kW</v>
      </c>
      <c r="H33" s="1">
        <f>VLOOKUP(G33,辅助表!B:C,2,0)</f>
        <v>90</v>
      </c>
      <c r="I33" s="1">
        <f>VLOOKUP(H33,辅助表!$F:$G,2,0)</f>
        <v>24</v>
      </c>
      <c r="J33" s="1" t="s">
        <v>24</v>
      </c>
      <c r="K33" s="1" t="s">
        <v>28</v>
      </c>
    </row>
    <row r="34" spans="1:11">
      <c r="A34" s="1">
        <v>400</v>
      </c>
      <c r="B34" s="1">
        <v>8</v>
      </c>
      <c r="C34" s="1">
        <v>4</v>
      </c>
      <c r="D34" s="1" t="s">
        <v>23</v>
      </c>
      <c r="E34" s="1">
        <v>2</v>
      </c>
      <c r="F34" s="1">
        <v>2.2</v>
      </c>
      <c r="G34" s="1" t="str">
        <f t="shared" si="0"/>
        <v>2-2.2kW</v>
      </c>
      <c r="H34" s="1">
        <f>VLOOKUP(G34,辅助表!B:C,2,0)</f>
        <v>90</v>
      </c>
      <c r="I34" s="1">
        <f>VLOOKUP(H34,辅助表!$F:$G,2,0)</f>
        <v>24</v>
      </c>
      <c r="J34" s="1" t="s">
        <v>24</v>
      </c>
      <c r="K34" s="1" t="s">
        <v>28</v>
      </c>
    </row>
    <row r="35" spans="1:11">
      <c r="A35" s="1">
        <v>400</v>
      </c>
      <c r="B35" s="1">
        <v>8</v>
      </c>
      <c r="C35" s="1">
        <v>8</v>
      </c>
      <c r="D35" s="1" t="s">
        <v>23</v>
      </c>
      <c r="E35" s="1">
        <v>4</v>
      </c>
      <c r="F35" s="1">
        <v>0.18</v>
      </c>
      <c r="G35" s="1" t="str">
        <f t="shared" si="0"/>
        <v>4-0.18kW</v>
      </c>
      <c r="H35" s="1">
        <f>VLOOKUP(G35,辅助表!B:C,2,0)</f>
        <v>63</v>
      </c>
      <c r="I35" s="1">
        <f>VLOOKUP(H35,辅助表!$F:$G,2,0)</f>
        <v>11</v>
      </c>
      <c r="J35" s="1" t="s">
        <v>24</v>
      </c>
      <c r="K35" s="3" t="s">
        <v>25</v>
      </c>
    </row>
    <row r="36" spans="1:11">
      <c r="A36" s="1">
        <v>400</v>
      </c>
      <c r="B36" s="1">
        <v>8</v>
      </c>
      <c r="C36" s="1">
        <v>8</v>
      </c>
      <c r="D36" s="1" t="s">
        <v>23</v>
      </c>
      <c r="E36" s="1">
        <v>4</v>
      </c>
      <c r="F36" s="1">
        <v>0.25</v>
      </c>
      <c r="G36" s="1" t="str">
        <f t="shared" si="0"/>
        <v>4-0.25kW</v>
      </c>
      <c r="H36" s="1">
        <f>VLOOKUP(G36,辅助表!B:C,2,0)</f>
        <v>71</v>
      </c>
      <c r="I36" s="1">
        <f>VLOOKUP(H36,辅助表!$F:$G,2,0)</f>
        <v>14</v>
      </c>
      <c r="J36" s="1" t="s">
        <v>24</v>
      </c>
      <c r="K36" s="1" t="s">
        <v>26</v>
      </c>
    </row>
    <row r="37" spans="1:11">
      <c r="A37" s="1">
        <v>400</v>
      </c>
      <c r="B37" s="1">
        <v>8</v>
      </c>
      <c r="C37" s="1">
        <v>8</v>
      </c>
      <c r="D37" s="1" t="s">
        <v>23</v>
      </c>
      <c r="E37" s="1">
        <v>4</v>
      </c>
      <c r="F37" s="1">
        <v>0.37</v>
      </c>
      <c r="G37" s="1" t="str">
        <f t="shared" si="0"/>
        <v>4-0.37kW</v>
      </c>
      <c r="H37" s="1">
        <f>VLOOKUP(G37,辅助表!B:C,2,0)</f>
        <v>71</v>
      </c>
      <c r="I37" s="1">
        <f>VLOOKUP(H37,辅助表!$F:$G,2,0)</f>
        <v>14</v>
      </c>
      <c r="J37" s="1" t="s">
        <v>24</v>
      </c>
      <c r="K37" s="1" t="s">
        <v>26</v>
      </c>
    </row>
    <row r="38" spans="1:11">
      <c r="A38" s="1">
        <v>400</v>
      </c>
      <c r="B38" s="1">
        <v>8</v>
      </c>
      <c r="C38" s="1">
        <v>8</v>
      </c>
      <c r="D38" s="1" t="s">
        <v>23</v>
      </c>
      <c r="E38" s="1">
        <v>4</v>
      </c>
      <c r="F38" s="1">
        <v>0.55</v>
      </c>
      <c r="G38" s="1" t="str">
        <f t="shared" si="0"/>
        <v>4-0.55kW</v>
      </c>
      <c r="H38" s="1">
        <f>VLOOKUP(G38,辅助表!B:C,2,0)</f>
        <v>80</v>
      </c>
      <c r="I38" s="1">
        <f>VLOOKUP(H38,辅助表!$F:$G,2,0)</f>
        <v>19</v>
      </c>
      <c r="J38" s="1" t="s">
        <v>24</v>
      </c>
      <c r="K38" s="1" t="s">
        <v>27</v>
      </c>
    </row>
    <row r="39" spans="1:11">
      <c r="A39" s="1">
        <v>400</v>
      </c>
      <c r="B39" s="1">
        <v>8</v>
      </c>
      <c r="C39" s="1">
        <v>8</v>
      </c>
      <c r="D39" s="1" t="s">
        <v>23</v>
      </c>
      <c r="E39" s="1">
        <v>2</v>
      </c>
      <c r="F39" s="1">
        <v>1.5</v>
      </c>
      <c r="G39" s="1" t="str">
        <f t="shared" si="0"/>
        <v>2-1.5kW</v>
      </c>
      <c r="H39" s="1">
        <f>VLOOKUP(G39,辅助表!B:C,2,0)</f>
        <v>90</v>
      </c>
      <c r="I39" s="1">
        <f>VLOOKUP(H39,辅助表!$F:$G,2,0)</f>
        <v>24</v>
      </c>
      <c r="J39" s="1" t="s">
        <v>24</v>
      </c>
      <c r="K39" s="1" t="s">
        <v>28</v>
      </c>
    </row>
    <row r="40" spans="1:11">
      <c r="A40" s="1">
        <v>400</v>
      </c>
      <c r="B40" s="1">
        <v>8</v>
      </c>
      <c r="C40" s="1">
        <v>8</v>
      </c>
      <c r="D40" s="1" t="s">
        <v>23</v>
      </c>
      <c r="E40" s="1">
        <v>2</v>
      </c>
      <c r="F40" s="1">
        <v>2.2</v>
      </c>
      <c r="G40" s="1" t="str">
        <f t="shared" si="0"/>
        <v>2-2.2kW</v>
      </c>
      <c r="H40" s="1">
        <f>VLOOKUP(G40,辅助表!B:C,2,0)</f>
        <v>90</v>
      </c>
      <c r="I40" s="1">
        <f>VLOOKUP(H40,辅助表!$F:$G,2,0)</f>
        <v>24</v>
      </c>
      <c r="J40" s="1" t="s">
        <v>24</v>
      </c>
      <c r="K40" s="1" t="s">
        <v>28</v>
      </c>
    </row>
    <row r="41" spans="1:11">
      <c r="A41" s="1">
        <v>400</v>
      </c>
      <c r="B41" s="1">
        <v>8</v>
      </c>
      <c r="C41" s="1">
        <v>8</v>
      </c>
      <c r="D41" s="1" t="s">
        <v>23</v>
      </c>
      <c r="E41" s="1">
        <v>2</v>
      </c>
      <c r="F41" s="1">
        <v>3</v>
      </c>
      <c r="G41" s="1" t="str">
        <f t="shared" si="0"/>
        <v>2-3kW</v>
      </c>
      <c r="H41" s="1">
        <f>VLOOKUP(G41,辅助表!B:C,2,0)</f>
        <v>100</v>
      </c>
      <c r="I41" s="1">
        <f>VLOOKUP(H41,辅助表!$F:$G,2,0)</f>
        <v>28</v>
      </c>
      <c r="J41" s="1" t="s">
        <v>24</v>
      </c>
      <c r="K41" s="1" t="s">
        <v>29</v>
      </c>
    </row>
    <row r="42" spans="1:11">
      <c r="A42" s="1">
        <v>400</v>
      </c>
      <c r="B42" s="1">
        <v>8</v>
      </c>
      <c r="C42" s="1">
        <v>8</v>
      </c>
      <c r="D42" s="1" t="s">
        <v>23</v>
      </c>
      <c r="E42" s="1">
        <v>2</v>
      </c>
      <c r="F42" s="1">
        <v>4</v>
      </c>
      <c r="G42" s="1" t="str">
        <f t="shared" si="0"/>
        <v>2-4kW</v>
      </c>
      <c r="H42" s="1">
        <f>VLOOKUP(G42,辅助表!B:C,2,0)</f>
        <v>112</v>
      </c>
      <c r="I42" s="1">
        <f>VLOOKUP(H42,辅助表!$F:$G,2,0)</f>
        <v>28</v>
      </c>
      <c r="J42" s="1" t="s">
        <v>24</v>
      </c>
      <c r="K42" s="1" t="s">
        <v>29</v>
      </c>
    </row>
    <row r="43" spans="1:11">
      <c r="A43" s="1">
        <v>450</v>
      </c>
      <c r="B43" s="1">
        <v>8</v>
      </c>
      <c r="C43" s="1">
        <v>4</v>
      </c>
      <c r="D43" s="1" t="s">
        <v>23</v>
      </c>
      <c r="E43" s="1">
        <v>4</v>
      </c>
      <c r="F43" s="1">
        <v>0.25</v>
      </c>
      <c r="G43" s="1" t="str">
        <f t="shared" si="0"/>
        <v>4-0.25kW</v>
      </c>
      <c r="H43" s="1">
        <f>VLOOKUP(G43,辅助表!B:C,2,0)</f>
        <v>71</v>
      </c>
      <c r="I43" s="1">
        <f>VLOOKUP(H43,辅助表!$F:$G,2,0)</f>
        <v>14</v>
      </c>
      <c r="J43" s="1" t="s">
        <v>24</v>
      </c>
      <c r="K43" s="1" t="s">
        <v>26</v>
      </c>
    </row>
    <row r="44" spans="1:11">
      <c r="A44" s="1">
        <v>450</v>
      </c>
      <c r="B44" s="1">
        <v>8</v>
      </c>
      <c r="C44" s="1">
        <v>4</v>
      </c>
      <c r="D44" s="1" t="s">
        <v>23</v>
      </c>
      <c r="E44" s="1">
        <v>4</v>
      </c>
      <c r="F44" s="1">
        <v>0.37</v>
      </c>
      <c r="G44" s="1" t="str">
        <f t="shared" si="0"/>
        <v>4-0.37kW</v>
      </c>
      <c r="H44" s="1">
        <f>VLOOKUP(G44,辅助表!B:C,2,0)</f>
        <v>71</v>
      </c>
      <c r="I44" s="1">
        <f>VLOOKUP(H44,辅助表!$F:$G,2,0)</f>
        <v>14</v>
      </c>
      <c r="J44" s="1" t="s">
        <v>24</v>
      </c>
      <c r="K44" s="1" t="s">
        <v>26</v>
      </c>
    </row>
    <row r="45" spans="1:11">
      <c r="A45" s="1">
        <v>450</v>
      </c>
      <c r="B45" s="1">
        <v>8</v>
      </c>
      <c r="C45" s="1">
        <v>4</v>
      </c>
      <c r="D45" s="1" t="s">
        <v>23</v>
      </c>
      <c r="E45" s="1">
        <v>4</v>
      </c>
      <c r="F45" s="1">
        <v>0.55</v>
      </c>
      <c r="G45" s="1" t="str">
        <f t="shared" si="0"/>
        <v>4-0.55kW</v>
      </c>
      <c r="H45" s="1">
        <f>VLOOKUP(G45,辅助表!B:C,2,0)</f>
        <v>80</v>
      </c>
      <c r="I45" s="1">
        <f>VLOOKUP(H45,辅助表!$F:$G,2,0)</f>
        <v>19</v>
      </c>
      <c r="J45" s="1" t="s">
        <v>24</v>
      </c>
      <c r="K45" s="1" t="s">
        <v>27</v>
      </c>
    </row>
    <row r="46" spans="1:11">
      <c r="A46" s="1">
        <v>450</v>
      </c>
      <c r="B46" s="1">
        <v>8</v>
      </c>
      <c r="C46" s="1">
        <v>4</v>
      </c>
      <c r="D46" s="1" t="s">
        <v>23</v>
      </c>
      <c r="E46" s="1">
        <v>2</v>
      </c>
      <c r="F46" s="1">
        <v>1.1</v>
      </c>
      <c r="G46" s="1" t="str">
        <f t="shared" si="0"/>
        <v>2-1.1kW</v>
      </c>
      <c r="H46" s="1">
        <f>VLOOKUP(G46,辅助表!B:C,2,0)</f>
        <v>80</v>
      </c>
      <c r="I46" s="1">
        <f>VLOOKUP(H46,辅助表!$F:$G,2,0)</f>
        <v>19</v>
      </c>
      <c r="J46" s="1" t="s">
        <v>24</v>
      </c>
      <c r="K46" s="1" t="s">
        <v>27</v>
      </c>
    </row>
    <row r="47" spans="1:11">
      <c r="A47" s="1">
        <v>450</v>
      </c>
      <c r="B47" s="1">
        <v>8</v>
      </c>
      <c r="C47" s="1">
        <v>4</v>
      </c>
      <c r="D47" s="1" t="s">
        <v>23</v>
      </c>
      <c r="E47" s="1">
        <v>2</v>
      </c>
      <c r="F47" s="1">
        <v>1.5</v>
      </c>
      <c r="G47" s="1" t="str">
        <f t="shared" si="0"/>
        <v>2-1.5kW</v>
      </c>
      <c r="H47" s="1">
        <f>VLOOKUP(G47,辅助表!B:C,2,0)</f>
        <v>90</v>
      </c>
      <c r="I47" s="1">
        <f>VLOOKUP(H47,辅助表!$F:$G,2,0)</f>
        <v>24</v>
      </c>
      <c r="J47" s="1" t="s">
        <v>24</v>
      </c>
      <c r="K47" s="1" t="s">
        <v>28</v>
      </c>
    </row>
    <row r="48" spans="1:11">
      <c r="A48" s="1">
        <v>450</v>
      </c>
      <c r="B48" s="1">
        <v>8</v>
      </c>
      <c r="C48" s="1">
        <v>4</v>
      </c>
      <c r="D48" s="1" t="s">
        <v>23</v>
      </c>
      <c r="E48" s="1">
        <v>2</v>
      </c>
      <c r="F48" s="1">
        <v>2.2</v>
      </c>
      <c r="G48" s="1" t="str">
        <f t="shared" si="0"/>
        <v>2-2.2kW</v>
      </c>
      <c r="H48" s="1">
        <f>VLOOKUP(G48,辅助表!B:C,2,0)</f>
        <v>90</v>
      </c>
      <c r="I48" s="1">
        <f>VLOOKUP(H48,辅助表!$F:$G,2,0)</f>
        <v>24</v>
      </c>
      <c r="J48" s="1" t="s">
        <v>24</v>
      </c>
      <c r="K48" s="1" t="s">
        <v>28</v>
      </c>
    </row>
    <row r="49" spans="1:11">
      <c r="A49" s="1">
        <v>450</v>
      </c>
      <c r="B49" s="1">
        <v>8</v>
      </c>
      <c r="C49" s="1">
        <v>4</v>
      </c>
      <c r="D49" s="1" t="s">
        <v>23</v>
      </c>
      <c r="E49" s="1">
        <v>2</v>
      </c>
      <c r="F49" s="1">
        <v>3</v>
      </c>
      <c r="G49" s="1" t="str">
        <f t="shared" si="0"/>
        <v>2-3kW</v>
      </c>
      <c r="H49" s="1">
        <f>VLOOKUP(G49,辅助表!B:C,2,0)</f>
        <v>100</v>
      </c>
      <c r="I49" s="1">
        <f>VLOOKUP(H49,辅助表!$F:$G,2,0)</f>
        <v>28</v>
      </c>
      <c r="J49" s="1" t="s">
        <v>24</v>
      </c>
      <c r="K49" s="1" t="s">
        <v>29</v>
      </c>
    </row>
    <row r="50" spans="1:11">
      <c r="A50" s="1">
        <v>450</v>
      </c>
      <c r="B50" s="1">
        <v>8</v>
      </c>
      <c r="C50" s="1">
        <v>4</v>
      </c>
      <c r="D50" s="1" t="s">
        <v>23</v>
      </c>
      <c r="E50" s="1">
        <v>2</v>
      </c>
      <c r="F50" s="1">
        <v>4</v>
      </c>
      <c r="G50" s="1" t="str">
        <f t="shared" si="0"/>
        <v>2-4kW</v>
      </c>
      <c r="H50" s="1">
        <f>VLOOKUP(G50,辅助表!B:C,2,0)</f>
        <v>112</v>
      </c>
      <c r="I50" s="1">
        <f>VLOOKUP(H50,辅助表!$F:$G,2,0)</f>
        <v>28</v>
      </c>
      <c r="J50" s="1" t="s">
        <v>24</v>
      </c>
      <c r="K50" s="1" t="s">
        <v>29</v>
      </c>
    </row>
    <row r="51" spans="1:11">
      <c r="A51" s="1">
        <v>450</v>
      </c>
      <c r="B51" s="1">
        <v>8</v>
      </c>
      <c r="C51" s="1">
        <v>8</v>
      </c>
      <c r="D51" s="1" t="s">
        <v>23</v>
      </c>
      <c r="E51" s="1">
        <v>4</v>
      </c>
      <c r="F51" s="1">
        <v>0.37</v>
      </c>
      <c r="G51" s="1" t="str">
        <f t="shared" si="0"/>
        <v>4-0.37kW</v>
      </c>
      <c r="H51" s="1">
        <f>VLOOKUP(G51,辅助表!B:C,2,0)</f>
        <v>71</v>
      </c>
      <c r="I51" s="1">
        <f>VLOOKUP(H51,辅助表!$F:$G,2,0)</f>
        <v>14</v>
      </c>
      <c r="J51" s="1" t="s">
        <v>24</v>
      </c>
      <c r="K51" s="1" t="s">
        <v>26</v>
      </c>
    </row>
    <row r="52" spans="1:11">
      <c r="A52" s="1">
        <v>450</v>
      </c>
      <c r="B52" s="1">
        <v>8</v>
      </c>
      <c r="C52" s="1">
        <v>8</v>
      </c>
      <c r="D52" s="1" t="s">
        <v>23</v>
      </c>
      <c r="E52" s="1">
        <v>4</v>
      </c>
      <c r="F52" s="1">
        <v>0.55</v>
      </c>
      <c r="G52" s="1" t="str">
        <f t="shared" si="0"/>
        <v>4-0.55kW</v>
      </c>
      <c r="H52" s="1">
        <f>VLOOKUP(G52,辅助表!B:C,2,0)</f>
        <v>80</v>
      </c>
      <c r="I52" s="1">
        <f>VLOOKUP(H52,辅助表!$F:$G,2,0)</f>
        <v>19</v>
      </c>
      <c r="J52" s="1" t="s">
        <v>24</v>
      </c>
      <c r="K52" s="1" t="s">
        <v>27</v>
      </c>
    </row>
    <row r="53" spans="1:11">
      <c r="A53" s="1">
        <v>450</v>
      </c>
      <c r="B53" s="1">
        <v>8</v>
      </c>
      <c r="C53" s="1">
        <v>8</v>
      </c>
      <c r="D53" s="1" t="s">
        <v>23</v>
      </c>
      <c r="E53" s="1">
        <v>4</v>
      </c>
      <c r="F53" s="1">
        <v>0.75</v>
      </c>
      <c r="G53" s="1" t="str">
        <f t="shared" si="0"/>
        <v>4-0.75kW</v>
      </c>
      <c r="H53" s="1">
        <f>VLOOKUP(G53,辅助表!B:C,2,0)</f>
        <v>80</v>
      </c>
      <c r="I53" s="1">
        <f>VLOOKUP(H53,辅助表!$F:$G,2,0)</f>
        <v>19</v>
      </c>
      <c r="J53" s="1" t="s">
        <v>24</v>
      </c>
      <c r="K53" s="1" t="s">
        <v>27</v>
      </c>
    </row>
    <row r="54" spans="1:11">
      <c r="A54" s="1">
        <v>450</v>
      </c>
      <c r="B54" s="1">
        <v>8</v>
      </c>
      <c r="C54" s="1">
        <v>8</v>
      </c>
      <c r="D54" s="1" t="s">
        <v>23</v>
      </c>
      <c r="E54" s="1">
        <v>2</v>
      </c>
      <c r="F54" s="1">
        <v>2.2</v>
      </c>
      <c r="G54" s="1" t="str">
        <f t="shared" si="0"/>
        <v>2-2.2kW</v>
      </c>
      <c r="H54" s="1">
        <f>VLOOKUP(G54,辅助表!B:C,2,0)</f>
        <v>90</v>
      </c>
      <c r="I54" s="1">
        <f>VLOOKUP(H54,辅助表!$F:$G,2,0)</f>
        <v>24</v>
      </c>
      <c r="J54" s="1" t="s">
        <v>24</v>
      </c>
      <c r="K54" s="1" t="s">
        <v>28</v>
      </c>
    </row>
    <row r="55" spans="1:11">
      <c r="A55" s="1">
        <v>450</v>
      </c>
      <c r="B55" s="1">
        <v>8</v>
      </c>
      <c r="C55" s="1">
        <v>8</v>
      </c>
      <c r="D55" s="1" t="s">
        <v>23</v>
      </c>
      <c r="E55" s="1">
        <v>2</v>
      </c>
      <c r="F55" s="1">
        <v>3</v>
      </c>
      <c r="G55" s="1" t="str">
        <f t="shared" si="0"/>
        <v>2-3kW</v>
      </c>
      <c r="H55" s="1">
        <f>VLOOKUP(G55,辅助表!B:C,2,0)</f>
        <v>100</v>
      </c>
      <c r="I55" s="1">
        <f>VLOOKUP(H55,辅助表!$F:$G,2,0)</f>
        <v>28</v>
      </c>
      <c r="J55" s="1" t="s">
        <v>24</v>
      </c>
      <c r="K55" s="1" t="s">
        <v>29</v>
      </c>
    </row>
    <row r="56" spans="1:11">
      <c r="A56" s="1">
        <v>450</v>
      </c>
      <c r="B56" s="1">
        <v>8</v>
      </c>
      <c r="C56" s="1">
        <v>8</v>
      </c>
      <c r="D56" s="1" t="s">
        <v>23</v>
      </c>
      <c r="E56" s="1">
        <v>2</v>
      </c>
      <c r="F56" s="1">
        <v>4</v>
      </c>
      <c r="G56" s="1" t="str">
        <f t="shared" si="0"/>
        <v>2-4kW</v>
      </c>
      <c r="H56" s="1">
        <f>VLOOKUP(G56,辅助表!B:C,2,0)</f>
        <v>112</v>
      </c>
      <c r="I56" s="1">
        <f>VLOOKUP(H56,辅助表!$F:$G,2,0)</f>
        <v>28</v>
      </c>
      <c r="J56" s="1" t="s">
        <v>24</v>
      </c>
      <c r="K56" s="1" t="s">
        <v>29</v>
      </c>
    </row>
    <row r="57" spans="1:11">
      <c r="A57" s="1">
        <v>450</v>
      </c>
      <c r="B57" s="1">
        <v>8</v>
      </c>
      <c r="C57" s="1">
        <v>8</v>
      </c>
      <c r="D57" s="1" t="s">
        <v>23</v>
      </c>
      <c r="E57" s="1">
        <v>2</v>
      </c>
      <c r="F57" s="1">
        <v>5.5</v>
      </c>
      <c r="G57" s="1" t="str">
        <f t="shared" si="0"/>
        <v>2-5.5kW</v>
      </c>
      <c r="H57" s="1">
        <f>VLOOKUP(G57,辅助表!B:C,2,0)</f>
        <v>132</v>
      </c>
      <c r="I57" s="1">
        <f>VLOOKUP(H57,辅助表!$F:$G,2,0)</f>
        <v>38</v>
      </c>
      <c r="J57" s="3" t="s">
        <v>24</v>
      </c>
      <c r="K57" s="3"/>
    </row>
    <row r="58" spans="1:11">
      <c r="A58" s="1">
        <v>500</v>
      </c>
      <c r="B58" s="1">
        <v>8</v>
      </c>
      <c r="C58" s="1">
        <v>4</v>
      </c>
      <c r="D58" s="1" t="s">
        <v>23</v>
      </c>
      <c r="E58" s="1">
        <v>4</v>
      </c>
      <c r="F58" s="1">
        <v>0.25</v>
      </c>
      <c r="G58" s="1" t="str">
        <f t="shared" si="0"/>
        <v>4-0.25kW</v>
      </c>
      <c r="H58" s="1">
        <f>VLOOKUP(G58,辅助表!B:C,2,0)</f>
        <v>71</v>
      </c>
      <c r="I58" s="1">
        <f>VLOOKUP(H58,辅助表!$F:$G,2,0)</f>
        <v>14</v>
      </c>
      <c r="J58" s="1" t="s">
        <v>24</v>
      </c>
      <c r="K58" s="1" t="s">
        <v>26</v>
      </c>
    </row>
    <row r="59" spans="1:11">
      <c r="A59" s="1">
        <v>500</v>
      </c>
      <c r="B59" s="1">
        <v>8</v>
      </c>
      <c r="C59" s="1">
        <v>4</v>
      </c>
      <c r="D59" s="1" t="s">
        <v>23</v>
      </c>
      <c r="E59" s="1">
        <v>4</v>
      </c>
      <c r="F59" s="1">
        <v>0.37</v>
      </c>
      <c r="G59" s="1" t="str">
        <f t="shared" si="0"/>
        <v>4-0.37kW</v>
      </c>
      <c r="H59" s="1">
        <f>VLOOKUP(G59,辅助表!B:C,2,0)</f>
        <v>71</v>
      </c>
      <c r="I59" s="1">
        <f>VLOOKUP(H59,辅助表!$F:$G,2,0)</f>
        <v>14</v>
      </c>
      <c r="J59" s="1" t="s">
        <v>24</v>
      </c>
      <c r="K59" s="1" t="s">
        <v>26</v>
      </c>
    </row>
    <row r="60" spans="1:11">
      <c r="A60" s="1">
        <v>500</v>
      </c>
      <c r="B60" s="1">
        <v>8</v>
      </c>
      <c r="C60" s="1">
        <v>4</v>
      </c>
      <c r="D60" s="1" t="s">
        <v>23</v>
      </c>
      <c r="E60" s="1">
        <v>4</v>
      </c>
      <c r="F60" s="1">
        <v>0.55</v>
      </c>
      <c r="G60" s="1" t="str">
        <f t="shared" si="0"/>
        <v>4-0.55kW</v>
      </c>
      <c r="H60" s="1">
        <f>VLOOKUP(G60,辅助表!B:C,2,0)</f>
        <v>80</v>
      </c>
      <c r="I60" s="1">
        <f>VLOOKUP(H60,辅助表!$F:$G,2,0)</f>
        <v>19</v>
      </c>
      <c r="J60" s="1" t="s">
        <v>24</v>
      </c>
      <c r="K60" s="1" t="s">
        <v>27</v>
      </c>
    </row>
    <row r="61" spans="1:11">
      <c r="A61" s="1">
        <v>500</v>
      </c>
      <c r="B61" s="1">
        <v>8</v>
      </c>
      <c r="C61" s="1">
        <v>4</v>
      </c>
      <c r="D61" s="1" t="s">
        <v>23</v>
      </c>
      <c r="E61" s="1">
        <v>4</v>
      </c>
      <c r="F61" s="1">
        <v>0.75</v>
      </c>
      <c r="G61" s="1" t="str">
        <f t="shared" si="0"/>
        <v>4-0.75kW</v>
      </c>
      <c r="H61" s="1">
        <f>VLOOKUP(G61,辅助表!B:C,2,0)</f>
        <v>80</v>
      </c>
      <c r="I61" s="1">
        <f>VLOOKUP(H61,辅助表!$F:$G,2,0)</f>
        <v>19</v>
      </c>
      <c r="J61" s="1" t="s">
        <v>24</v>
      </c>
      <c r="K61" s="1" t="s">
        <v>27</v>
      </c>
    </row>
    <row r="62" spans="1:11">
      <c r="A62" s="1">
        <v>500</v>
      </c>
      <c r="B62" s="1">
        <v>8</v>
      </c>
      <c r="C62" s="1">
        <v>8</v>
      </c>
      <c r="D62" s="1" t="s">
        <v>23</v>
      </c>
      <c r="E62" s="1">
        <v>4</v>
      </c>
      <c r="F62" s="1">
        <v>0.37</v>
      </c>
      <c r="G62" s="1" t="str">
        <f t="shared" si="0"/>
        <v>4-0.37kW</v>
      </c>
      <c r="H62" s="1">
        <f>VLOOKUP(G62,辅助表!B:C,2,0)</f>
        <v>71</v>
      </c>
      <c r="I62" s="1">
        <f>VLOOKUP(H62,辅助表!$F:$G,2,0)</f>
        <v>14</v>
      </c>
      <c r="J62" s="1" t="s">
        <v>24</v>
      </c>
      <c r="K62" s="1" t="s">
        <v>26</v>
      </c>
    </row>
    <row r="63" spans="1:11">
      <c r="A63" s="1">
        <v>500</v>
      </c>
      <c r="B63" s="1">
        <v>8</v>
      </c>
      <c r="C63" s="1">
        <v>8</v>
      </c>
      <c r="D63" s="1" t="s">
        <v>23</v>
      </c>
      <c r="E63" s="1">
        <v>4</v>
      </c>
      <c r="F63" s="1">
        <v>0.55</v>
      </c>
      <c r="G63" s="1" t="str">
        <f t="shared" si="0"/>
        <v>4-0.55kW</v>
      </c>
      <c r="H63" s="1">
        <f>VLOOKUP(G63,辅助表!B:C,2,0)</f>
        <v>80</v>
      </c>
      <c r="I63" s="1">
        <f>VLOOKUP(H63,辅助表!$F:$G,2,0)</f>
        <v>19</v>
      </c>
      <c r="J63" s="1" t="s">
        <v>24</v>
      </c>
      <c r="K63" s="1" t="s">
        <v>27</v>
      </c>
    </row>
    <row r="64" spans="1:11">
      <c r="A64" s="1">
        <v>500</v>
      </c>
      <c r="B64" s="1">
        <v>8</v>
      </c>
      <c r="C64" s="1">
        <v>8</v>
      </c>
      <c r="D64" s="1" t="s">
        <v>23</v>
      </c>
      <c r="E64" s="1">
        <v>4</v>
      </c>
      <c r="F64" s="1">
        <v>0.75</v>
      </c>
      <c r="G64" s="1" t="str">
        <f t="shared" si="0"/>
        <v>4-0.75kW</v>
      </c>
      <c r="H64" s="1">
        <f>VLOOKUP(G64,辅助表!B:C,2,0)</f>
        <v>80</v>
      </c>
      <c r="I64" s="1">
        <f>VLOOKUP(H64,辅助表!$F:$G,2,0)</f>
        <v>19</v>
      </c>
      <c r="J64" s="1" t="s">
        <v>24</v>
      </c>
      <c r="K64" s="1" t="s">
        <v>27</v>
      </c>
    </row>
    <row r="65" spans="1:11">
      <c r="A65" s="1">
        <v>500</v>
      </c>
      <c r="B65" s="1">
        <v>8</v>
      </c>
      <c r="C65" s="1">
        <v>8</v>
      </c>
      <c r="D65" s="1" t="s">
        <v>23</v>
      </c>
      <c r="E65" s="1">
        <v>4</v>
      </c>
      <c r="F65" s="1">
        <v>1.1</v>
      </c>
      <c r="G65" s="1" t="str">
        <f t="shared" si="0"/>
        <v>4-1.1kW</v>
      </c>
      <c r="H65" s="1">
        <f>VLOOKUP(G65,辅助表!B:C,2,0)</f>
        <v>90</v>
      </c>
      <c r="I65" s="1">
        <f>VLOOKUP(H65,辅助表!$F:$G,2,0)</f>
        <v>24</v>
      </c>
      <c r="J65" s="1" t="s">
        <v>24</v>
      </c>
      <c r="K65" s="1" t="s">
        <v>28</v>
      </c>
    </row>
    <row r="66" spans="1:12">
      <c r="A66" s="4">
        <v>500</v>
      </c>
      <c r="B66" s="5">
        <v>6</v>
      </c>
      <c r="C66" s="4">
        <v>6</v>
      </c>
      <c r="D66" s="6" t="s">
        <v>31</v>
      </c>
      <c r="E66" s="4">
        <v>4</v>
      </c>
      <c r="F66" s="4">
        <v>0.55</v>
      </c>
      <c r="G66" s="4" t="str">
        <f t="shared" si="0"/>
        <v>4-0.55kW</v>
      </c>
      <c r="H66" s="4">
        <f>VLOOKUP(G66,辅助表!B:C,2,0)</f>
        <v>80</v>
      </c>
      <c r="I66" s="4">
        <f>VLOOKUP(H66,辅助表!$F:$G,2,0)</f>
        <v>19</v>
      </c>
      <c r="J66" s="4" t="s">
        <v>32</v>
      </c>
      <c r="K66" s="4" t="s">
        <v>33</v>
      </c>
      <c r="L66" t="s">
        <v>23</v>
      </c>
    </row>
    <row r="67" spans="1:12">
      <c r="A67" s="4">
        <v>500</v>
      </c>
      <c r="B67" s="5">
        <v>6</v>
      </c>
      <c r="C67" s="4">
        <v>6</v>
      </c>
      <c r="D67" s="6" t="s">
        <v>31</v>
      </c>
      <c r="E67" s="4">
        <v>4</v>
      </c>
      <c r="F67" s="4">
        <v>0.75</v>
      </c>
      <c r="G67" s="4" t="str">
        <f t="shared" ref="G67:G130" si="1">E67&amp;"-"&amp;F67&amp;"kW"</f>
        <v>4-0.75kW</v>
      </c>
      <c r="H67" s="4">
        <f>VLOOKUP(G67,辅助表!B:C,2,0)</f>
        <v>80</v>
      </c>
      <c r="I67" s="4">
        <f>VLOOKUP(H67,辅助表!$F:$G,2,0)</f>
        <v>19</v>
      </c>
      <c r="J67" s="4" t="s">
        <v>32</v>
      </c>
      <c r="K67" s="4" t="s">
        <v>33</v>
      </c>
      <c r="L67" t="s">
        <v>23</v>
      </c>
    </row>
    <row r="68" spans="1:12">
      <c r="A68" s="4">
        <v>500</v>
      </c>
      <c r="B68" s="5">
        <v>6</v>
      </c>
      <c r="C68" s="4">
        <v>6</v>
      </c>
      <c r="D68" s="6" t="s">
        <v>31</v>
      </c>
      <c r="E68" s="4">
        <v>4</v>
      </c>
      <c r="F68" s="4">
        <v>1.1</v>
      </c>
      <c r="G68" s="4" t="str">
        <f t="shared" si="1"/>
        <v>4-1.1kW</v>
      </c>
      <c r="H68" s="4">
        <f>VLOOKUP(G68,辅助表!B:C,2,0)</f>
        <v>90</v>
      </c>
      <c r="I68" s="4">
        <f>VLOOKUP(H68,辅助表!$F:$G,2,0)</f>
        <v>24</v>
      </c>
      <c r="J68" s="4" t="s">
        <v>32</v>
      </c>
      <c r="K68" s="4" t="s">
        <v>34</v>
      </c>
      <c r="L68" t="s">
        <v>23</v>
      </c>
    </row>
    <row r="69" spans="1:12">
      <c r="A69" s="4">
        <v>500</v>
      </c>
      <c r="B69" s="5">
        <v>6</v>
      </c>
      <c r="C69" s="4">
        <v>6</v>
      </c>
      <c r="D69" s="6" t="s">
        <v>31</v>
      </c>
      <c r="E69" s="4">
        <v>2</v>
      </c>
      <c r="F69" s="4">
        <v>4</v>
      </c>
      <c r="G69" s="4" t="str">
        <f t="shared" si="1"/>
        <v>2-4kW</v>
      </c>
      <c r="H69" s="4">
        <f>VLOOKUP(G69,辅助表!B:C,2,0)</f>
        <v>112</v>
      </c>
      <c r="I69" s="4">
        <f>VLOOKUP(H69,辅助表!$F:$G,2,0)</f>
        <v>28</v>
      </c>
      <c r="J69" s="4" t="s">
        <v>32</v>
      </c>
      <c r="K69" s="4" t="s">
        <v>35</v>
      </c>
      <c r="L69" t="s">
        <v>31</v>
      </c>
    </row>
    <row r="70" spans="1:11">
      <c r="A70" s="1">
        <v>500</v>
      </c>
      <c r="B70" s="5">
        <v>6</v>
      </c>
      <c r="C70" s="1">
        <v>6</v>
      </c>
      <c r="D70" s="6" t="s">
        <v>31</v>
      </c>
      <c r="E70" s="1">
        <v>2</v>
      </c>
      <c r="F70" s="1">
        <v>5.5</v>
      </c>
      <c r="G70" s="1" t="str">
        <f t="shared" si="1"/>
        <v>2-5.5kW</v>
      </c>
      <c r="H70" s="1">
        <f>VLOOKUP(G70,辅助表!B:C,2,0)</f>
        <v>132</v>
      </c>
      <c r="I70" s="1">
        <f>VLOOKUP(H70,辅助表!$F:$G,2,0)</f>
        <v>38</v>
      </c>
      <c r="J70" s="1" t="s">
        <v>32</v>
      </c>
      <c r="K70" s="1" t="s">
        <v>36</v>
      </c>
    </row>
    <row r="71" spans="1:11">
      <c r="A71" s="1">
        <v>500</v>
      </c>
      <c r="B71" s="5">
        <v>6</v>
      </c>
      <c r="C71" s="1">
        <v>6</v>
      </c>
      <c r="D71" s="6" t="s">
        <v>31</v>
      </c>
      <c r="E71" s="1">
        <v>2</v>
      </c>
      <c r="F71" s="1">
        <v>7.5</v>
      </c>
      <c r="G71" s="1" t="str">
        <f t="shared" si="1"/>
        <v>2-7.5kW</v>
      </c>
      <c r="H71" s="1">
        <f>VLOOKUP(G71,辅助表!B:C,2,0)</f>
        <v>132</v>
      </c>
      <c r="I71" s="1">
        <f>VLOOKUP(H71,辅助表!$F:$G,2,0)</f>
        <v>38</v>
      </c>
      <c r="J71" s="1" t="s">
        <v>32</v>
      </c>
      <c r="K71" s="1" t="s">
        <v>36</v>
      </c>
    </row>
    <row r="72" spans="1:12">
      <c r="A72" s="4">
        <v>500</v>
      </c>
      <c r="B72" s="5">
        <v>9</v>
      </c>
      <c r="C72" s="4">
        <v>9</v>
      </c>
      <c r="D72" s="6" t="s">
        <v>31</v>
      </c>
      <c r="E72" s="4">
        <v>4</v>
      </c>
      <c r="F72" s="4">
        <v>0.75</v>
      </c>
      <c r="G72" s="4" t="str">
        <f t="shared" si="1"/>
        <v>4-0.75kW</v>
      </c>
      <c r="H72" s="4">
        <f>VLOOKUP(G72,辅助表!B:C,2,0)</f>
        <v>80</v>
      </c>
      <c r="I72" s="4">
        <f>VLOOKUP(H72,辅助表!$F:$G,2,0)</f>
        <v>19</v>
      </c>
      <c r="J72" s="4" t="s">
        <v>37</v>
      </c>
      <c r="K72" s="4" t="s">
        <v>33</v>
      </c>
      <c r="L72" s="7" t="s">
        <v>23</v>
      </c>
    </row>
    <row r="73" spans="1:12">
      <c r="A73" s="4">
        <v>500</v>
      </c>
      <c r="B73" s="5">
        <v>9</v>
      </c>
      <c r="C73" s="4">
        <v>9</v>
      </c>
      <c r="D73" s="6" t="s">
        <v>31</v>
      </c>
      <c r="E73" s="4">
        <v>4</v>
      </c>
      <c r="F73" s="4">
        <v>1.1</v>
      </c>
      <c r="G73" s="4" t="str">
        <f t="shared" si="1"/>
        <v>4-1.1kW</v>
      </c>
      <c r="H73" s="4">
        <f>VLOOKUP(G73,辅助表!B:C,2,0)</f>
        <v>90</v>
      </c>
      <c r="I73" s="4">
        <f>VLOOKUP(H73,辅助表!$F:$G,2,0)</f>
        <v>24</v>
      </c>
      <c r="J73" s="4" t="s">
        <v>37</v>
      </c>
      <c r="K73" s="4" t="s">
        <v>34</v>
      </c>
      <c r="L73" s="7" t="s">
        <v>31</v>
      </c>
    </row>
    <row r="74" spans="1:11">
      <c r="A74" s="1">
        <v>500</v>
      </c>
      <c r="B74" s="5">
        <v>9</v>
      </c>
      <c r="C74" s="1">
        <v>9</v>
      </c>
      <c r="D74" s="6" t="s">
        <v>31</v>
      </c>
      <c r="E74" s="1">
        <v>2</v>
      </c>
      <c r="F74" s="1">
        <v>5.5</v>
      </c>
      <c r="G74" s="1" t="str">
        <f t="shared" si="1"/>
        <v>2-5.5kW</v>
      </c>
      <c r="H74" s="1">
        <f>VLOOKUP(G74,辅助表!B:C,2,0)</f>
        <v>132</v>
      </c>
      <c r="I74" s="1">
        <f>VLOOKUP(H74,辅助表!$F:$G,2,0)</f>
        <v>38</v>
      </c>
      <c r="J74" s="1" t="s">
        <v>37</v>
      </c>
      <c r="K74" s="1" t="s">
        <v>36</v>
      </c>
    </row>
    <row r="75" spans="1:11">
      <c r="A75" s="1">
        <v>500</v>
      </c>
      <c r="B75" s="5">
        <v>9</v>
      </c>
      <c r="C75" s="1">
        <v>9</v>
      </c>
      <c r="D75" s="6" t="s">
        <v>31</v>
      </c>
      <c r="E75" s="1">
        <v>2</v>
      </c>
      <c r="F75" s="1">
        <v>7.5</v>
      </c>
      <c r="G75" s="1" t="str">
        <f t="shared" si="1"/>
        <v>2-7.5kW</v>
      </c>
      <c r="H75" s="1">
        <f>VLOOKUP(G75,辅助表!B:C,2,0)</f>
        <v>132</v>
      </c>
      <c r="I75" s="1">
        <f>VLOOKUP(H75,辅助表!$F:$G,2,0)</f>
        <v>38</v>
      </c>
      <c r="J75" s="1" t="s">
        <v>37</v>
      </c>
      <c r="K75" s="1" t="s">
        <v>36</v>
      </c>
    </row>
    <row r="76" spans="1:11">
      <c r="A76" s="1">
        <v>500</v>
      </c>
      <c r="B76" s="5">
        <v>9</v>
      </c>
      <c r="C76" s="1">
        <v>9</v>
      </c>
      <c r="D76" s="6" t="s">
        <v>31</v>
      </c>
      <c r="E76" s="1">
        <v>2</v>
      </c>
      <c r="F76" s="1">
        <v>11</v>
      </c>
      <c r="G76" s="1" t="str">
        <f t="shared" si="1"/>
        <v>2-11kW</v>
      </c>
      <c r="H76" s="1">
        <f>VLOOKUP(G76,辅助表!B:C,2,0)</f>
        <v>160</v>
      </c>
      <c r="I76" s="1">
        <f>VLOOKUP(H76,辅助表!$F:$G,2,0)</f>
        <v>42</v>
      </c>
      <c r="J76" s="1" t="s">
        <v>37</v>
      </c>
      <c r="K76" s="1" t="s">
        <v>38</v>
      </c>
    </row>
    <row r="77" spans="1:11">
      <c r="A77" s="1">
        <v>560</v>
      </c>
      <c r="B77" s="1">
        <v>8</v>
      </c>
      <c r="C77" s="1">
        <v>4</v>
      </c>
      <c r="D77" s="1" t="s">
        <v>23</v>
      </c>
      <c r="E77" s="1">
        <v>4</v>
      </c>
      <c r="F77" s="1">
        <v>0.25</v>
      </c>
      <c r="G77" s="1" t="str">
        <f t="shared" si="1"/>
        <v>4-0.25kW</v>
      </c>
      <c r="H77" s="1">
        <f>VLOOKUP(G77,辅助表!B:C,2,0)</f>
        <v>71</v>
      </c>
      <c r="I77" s="1">
        <f>VLOOKUP(H77,辅助表!$F:$G,2,0)</f>
        <v>14</v>
      </c>
      <c r="J77" s="1" t="s">
        <v>24</v>
      </c>
      <c r="K77" s="1" t="s">
        <v>26</v>
      </c>
    </row>
    <row r="78" spans="1:11">
      <c r="A78" s="1">
        <v>560</v>
      </c>
      <c r="B78" s="1">
        <v>8</v>
      </c>
      <c r="C78" s="1">
        <v>4</v>
      </c>
      <c r="D78" s="1" t="s">
        <v>23</v>
      </c>
      <c r="E78" s="1">
        <v>4</v>
      </c>
      <c r="F78" s="1">
        <v>0.37</v>
      </c>
      <c r="G78" s="1" t="str">
        <f t="shared" si="1"/>
        <v>4-0.37kW</v>
      </c>
      <c r="H78" s="1">
        <f>VLOOKUP(G78,辅助表!B:C,2,0)</f>
        <v>71</v>
      </c>
      <c r="I78" s="1">
        <f>VLOOKUP(H78,辅助表!$F:$G,2,0)</f>
        <v>14</v>
      </c>
      <c r="J78" s="1" t="s">
        <v>24</v>
      </c>
      <c r="K78" s="1" t="s">
        <v>26</v>
      </c>
    </row>
    <row r="79" spans="1:11">
      <c r="A79" s="1">
        <v>560</v>
      </c>
      <c r="B79" s="1">
        <v>8</v>
      </c>
      <c r="C79" s="1">
        <v>4</v>
      </c>
      <c r="D79" s="1" t="s">
        <v>23</v>
      </c>
      <c r="E79" s="1">
        <v>4</v>
      </c>
      <c r="F79" s="1">
        <v>0.55</v>
      </c>
      <c r="G79" s="1" t="str">
        <f t="shared" si="1"/>
        <v>4-0.55kW</v>
      </c>
      <c r="H79" s="1">
        <f>VLOOKUP(G79,辅助表!B:C,2,0)</f>
        <v>80</v>
      </c>
      <c r="I79" s="1">
        <f>VLOOKUP(H79,辅助表!$F:$G,2,0)</f>
        <v>19</v>
      </c>
      <c r="J79" s="1" t="s">
        <v>24</v>
      </c>
      <c r="K79" s="1" t="s">
        <v>27</v>
      </c>
    </row>
    <row r="80" spans="1:11">
      <c r="A80" s="1">
        <v>560</v>
      </c>
      <c r="B80" s="1">
        <v>8</v>
      </c>
      <c r="C80" s="1">
        <v>4</v>
      </c>
      <c r="D80" s="1" t="s">
        <v>23</v>
      </c>
      <c r="E80" s="1">
        <v>4</v>
      </c>
      <c r="F80" s="1">
        <v>0.75</v>
      </c>
      <c r="G80" s="1" t="str">
        <f t="shared" si="1"/>
        <v>4-0.75kW</v>
      </c>
      <c r="H80" s="1">
        <f>VLOOKUP(G80,辅助表!B:C,2,0)</f>
        <v>80</v>
      </c>
      <c r="I80" s="1">
        <f>VLOOKUP(H80,辅助表!$F:$G,2,0)</f>
        <v>19</v>
      </c>
      <c r="J80" s="1" t="s">
        <v>24</v>
      </c>
      <c r="K80" s="1" t="s">
        <v>27</v>
      </c>
    </row>
    <row r="81" spans="1:11">
      <c r="A81" s="1">
        <v>560</v>
      </c>
      <c r="B81" s="1">
        <v>8</v>
      </c>
      <c r="C81" s="1">
        <v>4</v>
      </c>
      <c r="D81" s="1" t="s">
        <v>23</v>
      </c>
      <c r="E81" s="1">
        <v>4</v>
      </c>
      <c r="F81" s="1">
        <v>1.1</v>
      </c>
      <c r="G81" s="1" t="str">
        <f t="shared" si="1"/>
        <v>4-1.1kW</v>
      </c>
      <c r="H81" s="1">
        <f>VLOOKUP(G81,辅助表!B:C,2,0)</f>
        <v>90</v>
      </c>
      <c r="I81" s="1">
        <f>VLOOKUP(H81,辅助表!$F:$G,2,0)</f>
        <v>24</v>
      </c>
      <c r="J81" s="1" t="s">
        <v>24</v>
      </c>
      <c r="K81" s="1" t="s">
        <v>28</v>
      </c>
    </row>
    <row r="82" spans="1:11">
      <c r="A82" s="1">
        <v>560</v>
      </c>
      <c r="B82" s="1">
        <v>8</v>
      </c>
      <c r="C82" s="1">
        <v>8</v>
      </c>
      <c r="D82" s="1" t="s">
        <v>23</v>
      </c>
      <c r="E82" s="1">
        <v>4</v>
      </c>
      <c r="F82" s="1">
        <v>0.37</v>
      </c>
      <c r="G82" s="1" t="str">
        <f t="shared" si="1"/>
        <v>4-0.37kW</v>
      </c>
      <c r="H82" s="1">
        <f>VLOOKUP(G82,辅助表!B:C,2,0)</f>
        <v>71</v>
      </c>
      <c r="I82" s="1">
        <f>VLOOKUP(H82,辅助表!$F:$G,2,0)</f>
        <v>14</v>
      </c>
      <c r="J82" s="1" t="s">
        <v>24</v>
      </c>
      <c r="K82" s="1" t="s">
        <v>26</v>
      </c>
    </row>
    <row r="83" spans="1:11">
      <c r="A83" s="1">
        <v>560</v>
      </c>
      <c r="B83" s="1">
        <v>8</v>
      </c>
      <c r="C83" s="1">
        <v>8</v>
      </c>
      <c r="D83" s="1" t="s">
        <v>23</v>
      </c>
      <c r="E83" s="1">
        <v>4</v>
      </c>
      <c r="F83" s="1">
        <v>0.55</v>
      </c>
      <c r="G83" s="1" t="str">
        <f t="shared" si="1"/>
        <v>4-0.55kW</v>
      </c>
      <c r="H83" s="1">
        <f>VLOOKUP(G83,辅助表!B:C,2,0)</f>
        <v>80</v>
      </c>
      <c r="I83" s="1">
        <f>VLOOKUP(H83,辅助表!$F:$G,2,0)</f>
        <v>19</v>
      </c>
      <c r="J83" s="1" t="s">
        <v>24</v>
      </c>
      <c r="K83" s="1" t="s">
        <v>27</v>
      </c>
    </row>
    <row r="84" spans="1:11">
      <c r="A84" s="1">
        <v>560</v>
      </c>
      <c r="B84" s="1">
        <v>8</v>
      </c>
      <c r="C84" s="1">
        <v>8</v>
      </c>
      <c r="D84" s="1" t="s">
        <v>23</v>
      </c>
      <c r="E84" s="1">
        <v>4</v>
      </c>
      <c r="F84" s="1">
        <v>0.75</v>
      </c>
      <c r="G84" s="1" t="str">
        <f t="shared" si="1"/>
        <v>4-0.75kW</v>
      </c>
      <c r="H84" s="1">
        <f>VLOOKUP(G84,辅助表!B:C,2,0)</f>
        <v>80</v>
      </c>
      <c r="I84" s="1">
        <f>VLOOKUP(H84,辅助表!$F:$G,2,0)</f>
        <v>19</v>
      </c>
      <c r="J84" s="1" t="s">
        <v>24</v>
      </c>
      <c r="K84" s="1" t="s">
        <v>27</v>
      </c>
    </row>
    <row r="85" spans="1:11">
      <c r="A85" s="1">
        <v>560</v>
      </c>
      <c r="B85" s="1">
        <v>8</v>
      </c>
      <c r="C85" s="1">
        <v>8</v>
      </c>
      <c r="D85" s="1" t="s">
        <v>23</v>
      </c>
      <c r="E85" s="1">
        <v>4</v>
      </c>
      <c r="F85" s="1">
        <v>1.1</v>
      </c>
      <c r="G85" s="1" t="str">
        <f t="shared" si="1"/>
        <v>4-1.1kW</v>
      </c>
      <c r="H85" s="1">
        <f>VLOOKUP(G85,辅助表!B:C,2,0)</f>
        <v>90</v>
      </c>
      <c r="I85" s="1">
        <f>VLOOKUP(H85,辅助表!$F:$G,2,0)</f>
        <v>24</v>
      </c>
      <c r="J85" s="1" t="s">
        <v>24</v>
      </c>
      <c r="K85" s="1" t="s">
        <v>28</v>
      </c>
    </row>
    <row r="86" spans="1:11">
      <c r="A86" s="1">
        <v>560</v>
      </c>
      <c r="B86" s="1">
        <v>8</v>
      </c>
      <c r="C86" s="1">
        <v>8</v>
      </c>
      <c r="D86" s="1" t="s">
        <v>23</v>
      </c>
      <c r="E86" s="1">
        <v>4</v>
      </c>
      <c r="F86" s="1">
        <v>1.5</v>
      </c>
      <c r="G86" s="1" t="str">
        <f t="shared" si="1"/>
        <v>4-1.5kW</v>
      </c>
      <c r="H86" s="1">
        <f>VLOOKUP(G86,辅助表!B:C,2,0)</f>
        <v>90</v>
      </c>
      <c r="I86" s="1">
        <f>VLOOKUP(H86,辅助表!$F:$G,2,0)</f>
        <v>24</v>
      </c>
      <c r="J86" s="1" t="s">
        <v>24</v>
      </c>
      <c r="K86" s="1" t="s">
        <v>28</v>
      </c>
    </row>
    <row r="87" spans="1:11">
      <c r="A87" s="1">
        <v>560</v>
      </c>
      <c r="B87" s="5">
        <v>6</v>
      </c>
      <c r="C87" s="1">
        <v>6</v>
      </c>
      <c r="D87" s="6" t="s">
        <v>31</v>
      </c>
      <c r="E87" s="1">
        <v>4</v>
      </c>
      <c r="F87" s="1">
        <v>0.75</v>
      </c>
      <c r="G87" s="1" t="str">
        <f t="shared" si="1"/>
        <v>4-0.75kW</v>
      </c>
      <c r="H87" s="1">
        <f>VLOOKUP(G87,辅助表!B:C,2,0)</f>
        <v>80</v>
      </c>
      <c r="I87" s="1">
        <f>VLOOKUP(H87,辅助表!$F:$G,2,0)</f>
        <v>19</v>
      </c>
      <c r="J87" s="1" t="s">
        <v>32</v>
      </c>
      <c r="K87" s="1" t="s">
        <v>33</v>
      </c>
    </row>
    <row r="88" spans="1:12">
      <c r="A88" s="4">
        <v>560</v>
      </c>
      <c r="B88" s="5">
        <v>6</v>
      </c>
      <c r="C88" s="4">
        <v>6</v>
      </c>
      <c r="D88" s="6" t="s">
        <v>31</v>
      </c>
      <c r="E88" s="4">
        <v>4</v>
      </c>
      <c r="F88" s="4">
        <v>1.1</v>
      </c>
      <c r="G88" s="4" t="str">
        <f t="shared" si="1"/>
        <v>4-1.1kW</v>
      </c>
      <c r="H88" s="4">
        <f>VLOOKUP(G88,辅助表!B:C,2,0)</f>
        <v>90</v>
      </c>
      <c r="I88" s="4">
        <f>VLOOKUP(H88,辅助表!$F:$G,2,0)</f>
        <v>24</v>
      </c>
      <c r="J88" s="4" t="s">
        <v>32</v>
      </c>
      <c r="K88" s="4" t="s">
        <v>34</v>
      </c>
      <c r="L88" s="7" t="s">
        <v>31</v>
      </c>
    </row>
    <row r="89" spans="1:12">
      <c r="A89" s="4">
        <v>560</v>
      </c>
      <c r="B89" s="5">
        <v>6</v>
      </c>
      <c r="C89" s="4">
        <v>6</v>
      </c>
      <c r="D89" s="6" t="s">
        <v>31</v>
      </c>
      <c r="E89" s="4">
        <v>4</v>
      </c>
      <c r="F89" s="4">
        <v>1.5</v>
      </c>
      <c r="G89" s="4" t="str">
        <f t="shared" si="1"/>
        <v>4-1.5kW</v>
      </c>
      <c r="H89" s="4">
        <f>VLOOKUP(G89,辅助表!B:C,2,0)</f>
        <v>90</v>
      </c>
      <c r="I89" s="4">
        <f>VLOOKUP(H89,辅助表!$F:$G,2,0)</f>
        <v>24</v>
      </c>
      <c r="J89" s="4" t="s">
        <v>32</v>
      </c>
      <c r="K89" s="4" t="s">
        <v>34</v>
      </c>
      <c r="L89" s="7" t="s">
        <v>31</v>
      </c>
    </row>
    <row r="90" spans="1:12">
      <c r="A90" s="4">
        <v>560</v>
      </c>
      <c r="B90" s="5">
        <v>6</v>
      </c>
      <c r="C90" s="4">
        <v>6</v>
      </c>
      <c r="D90" s="6" t="s">
        <v>31</v>
      </c>
      <c r="E90" s="4">
        <v>4</v>
      </c>
      <c r="F90" s="4">
        <v>2.2</v>
      </c>
      <c r="G90" s="4" t="str">
        <f t="shared" si="1"/>
        <v>4-2.2kW</v>
      </c>
      <c r="H90" s="4">
        <f>VLOOKUP(G90,辅助表!B:C,2,0)</f>
        <v>100</v>
      </c>
      <c r="I90" s="4">
        <f>VLOOKUP(H90,辅助表!$F:$G,2,0)</f>
        <v>28</v>
      </c>
      <c r="J90" s="4" t="s">
        <v>32</v>
      </c>
      <c r="K90" s="4" t="s">
        <v>35</v>
      </c>
      <c r="L90" s="7" t="s">
        <v>31</v>
      </c>
    </row>
    <row r="91" spans="1:11">
      <c r="A91" s="1">
        <v>560</v>
      </c>
      <c r="B91" s="5">
        <v>6</v>
      </c>
      <c r="C91" s="1">
        <v>6</v>
      </c>
      <c r="D91" s="6" t="s">
        <v>31</v>
      </c>
      <c r="E91" s="1">
        <v>2</v>
      </c>
      <c r="F91" s="1">
        <v>5.5</v>
      </c>
      <c r="G91" s="1" t="str">
        <f t="shared" si="1"/>
        <v>2-5.5kW</v>
      </c>
      <c r="H91" s="1">
        <f>VLOOKUP(G91,辅助表!B:C,2,0)</f>
        <v>132</v>
      </c>
      <c r="I91" s="1">
        <f>VLOOKUP(H91,辅助表!$F:$G,2,0)</f>
        <v>38</v>
      </c>
      <c r="J91" s="1" t="s">
        <v>32</v>
      </c>
      <c r="K91" s="1" t="s">
        <v>36</v>
      </c>
    </row>
    <row r="92" spans="1:11">
      <c r="A92" s="1">
        <v>560</v>
      </c>
      <c r="B92" s="5">
        <v>6</v>
      </c>
      <c r="C92" s="1">
        <v>6</v>
      </c>
      <c r="D92" s="6" t="s">
        <v>31</v>
      </c>
      <c r="E92" s="1">
        <v>2</v>
      </c>
      <c r="F92" s="1">
        <v>7.5</v>
      </c>
      <c r="G92" s="1" t="str">
        <f t="shared" si="1"/>
        <v>2-7.5kW</v>
      </c>
      <c r="H92" s="1">
        <f>VLOOKUP(G92,辅助表!B:C,2,0)</f>
        <v>132</v>
      </c>
      <c r="I92" s="1">
        <f>VLOOKUP(H92,辅助表!$F:$G,2,0)</f>
        <v>38</v>
      </c>
      <c r="J92" s="1" t="s">
        <v>32</v>
      </c>
      <c r="K92" s="1" t="s">
        <v>36</v>
      </c>
    </row>
    <row r="93" spans="1:11">
      <c r="A93" s="1">
        <v>560</v>
      </c>
      <c r="B93" s="5">
        <v>6</v>
      </c>
      <c r="C93" s="1">
        <v>6</v>
      </c>
      <c r="D93" s="6" t="s">
        <v>31</v>
      </c>
      <c r="E93" s="1">
        <v>2</v>
      </c>
      <c r="F93" s="1">
        <v>11</v>
      </c>
      <c r="G93" s="1" t="str">
        <f t="shared" si="1"/>
        <v>2-11kW</v>
      </c>
      <c r="H93" s="1">
        <f>VLOOKUP(G93,辅助表!B:C,2,0)</f>
        <v>160</v>
      </c>
      <c r="I93" s="1">
        <f>VLOOKUP(H93,辅助表!$F:$G,2,0)</f>
        <v>42</v>
      </c>
      <c r="J93" s="1" t="s">
        <v>32</v>
      </c>
      <c r="K93" s="1" t="s">
        <v>38</v>
      </c>
    </row>
    <row r="94" spans="1:11">
      <c r="A94" s="1">
        <v>560</v>
      </c>
      <c r="B94" s="5">
        <v>6</v>
      </c>
      <c r="C94" s="1">
        <v>6</v>
      </c>
      <c r="D94" s="6" t="s">
        <v>31</v>
      </c>
      <c r="E94" s="1">
        <v>2</v>
      </c>
      <c r="F94" s="1">
        <v>15</v>
      </c>
      <c r="G94" s="1" t="str">
        <f t="shared" si="1"/>
        <v>2-15kW</v>
      </c>
      <c r="H94" s="1">
        <f>VLOOKUP(G94,辅助表!B:C,2,0)</f>
        <v>160</v>
      </c>
      <c r="I94" s="1">
        <f>VLOOKUP(H94,辅助表!$F:$G,2,0)</f>
        <v>42</v>
      </c>
      <c r="J94" s="1" t="s">
        <v>32</v>
      </c>
      <c r="K94" s="1" t="s">
        <v>38</v>
      </c>
    </row>
    <row r="95" spans="1:12">
      <c r="A95" s="4">
        <v>560</v>
      </c>
      <c r="B95" s="5">
        <v>9</v>
      </c>
      <c r="C95" s="4">
        <v>9</v>
      </c>
      <c r="D95" s="6" t="s">
        <v>31</v>
      </c>
      <c r="E95" s="4">
        <v>4</v>
      </c>
      <c r="F95" s="4">
        <v>1.1</v>
      </c>
      <c r="G95" s="4" t="str">
        <f t="shared" si="1"/>
        <v>4-1.1kW</v>
      </c>
      <c r="H95" s="4">
        <f>VLOOKUP(G95,辅助表!B:C,2,0)</f>
        <v>90</v>
      </c>
      <c r="I95" s="4">
        <f>VLOOKUP(H95,辅助表!$F:$G,2,0)</f>
        <v>24</v>
      </c>
      <c r="J95" s="4" t="s">
        <v>37</v>
      </c>
      <c r="K95" s="4" t="s">
        <v>34</v>
      </c>
      <c r="L95" s="7" t="s">
        <v>23</v>
      </c>
    </row>
    <row r="96" spans="1:12">
      <c r="A96" s="4">
        <v>560</v>
      </c>
      <c r="B96" s="5">
        <v>9</v>
      </c>
      <c r="C96" s="4">
        <v>9</v>
      </c>
      <c r="D96" s="6" t="s">
        <v>31</v>
      </c>
      <c r="E96" s="4">
        <v>4</v>
      </c>
      <c r="F96" s="4">
        <v>1.5</v>
      </c>
      <c r="G96" s="4" t="str">
        <f t="shared" si="1"/>
        <v>4-1.5kW</v>
      </c>
      <c r="H96" s="4">
        <f>VLOOKUP(G96,辅助表!B:C,2,0)</f>
        <v>90</v>
      </c>
      <c r="I96" s="4">
        <f>VLOOKUP(H96,辅助表!$F:$G,2,0)</f>
        <v>24</v>
      </c>
      <c r="J96" s="4" t="s">
        <v>37</v>
      </c>
      <c r="K96" s="4" t="s">
        <v>34</v>
      </c>
      <c r="L96" s="7" t="s">
        <v>31</v>
      </c>
    </row>
    <row r="97" spans="1:12">
      <c r="A97" s="4">
        <v>560</v>
      </c>
      <c r="B97" s="5">
        <v>9</v>
      </c>
      <c r="C97" s="4">
        <v>9</v>
      </c>
      <c r="D97" s="6" t="s">
        <v>31</v>
      </c>
      <c r="E97" s="4">
        <v>4</v>
      </c>
      <c r="F97" s="4">
        <v>2.2</v>
      </c>
      <c r="G97" s="4" t="str">
        <f t="shared" si="1"/>
        <v>4-2.2kW</v>
      </c>
      <c r="H97" s="4">
        <f>VLOOKUP(G97,辅助表!B:C,2,0)</f>
        <v>100</v>
      </c>
      <c r="I97" s="4">
        <f>VLOOKUP(H97,辅助表!$F:$G,2,0)</f>
        <v>28</v>
      </c>
      <c r="J97" s="4" t="s">
        <v>37</v>
      </c>
      <c r="K97" s="4" t="s">
        <v>35</v>
      </c>
      <c r="L97" s="7" t="s">
        <v>31</v>
      </c>
    </row>
    <row r="98" spans="1:11">
      <c r="A98" s="1">
        <v>560</v>
      </c>
      <c r="B98" s="5">
        <v>9</v>
      </c>
      <c r="C98" s="1">
        <v>9</v>
      </c>
      <c r="D98" s="6" t="s">
        <v>31</v>
      </c>
      <c r="E98" s="1">
        <v>2</v>
      </c>
      <c r="F98" s="1">
        <v>7.5</v>
      </c>
      <c r="G98" s="1" t="str">
        <f t="shared" si="1"/>
        <v>2-7.5kW</v>
      </c>
      <c r="H98" s="1">
        <f>VLOOKUP(G98,辅助表!B:C,2,0)</f>
        <v>132</v>
      </c>
      <c r="I98" s="1">
        <f>VLOOKUP(H98,辅助表!$F:$G,2,0)</f>
        <v>38</v>
      </c>
      <c r="J98" s="1" t="s">
        <v>37</v>
      </c>
      <c r="K98" s="1" t="s">
        <v>36</v>
      </c>
    </row>
    <row r="99" spans="1:11">
      <c r="A99" s="1">
        <v>560</v>
      </c>
      <c r="B99" s="5">
        <v>9</v>
      </c>
      <c r="C99" s="1">
        <v>9</v>
      </c>
      <c r="D99" s="6" t="s">
        <v>31</v>
      </c>
      <c r="E99" s="1">
        <v>2</v>
      </c>
      <c r="F99" s="1">
        <v>11</v>
      </c>
      <c r="G99" s="1" t="str">
        <f t="shared" si="1"/>
        <v>2-11kW</v>
      </c>
      <c r="H99" s="1">
        <f>VLOOKUP(G99,辅助表!B:C,2,0)</f>
        <v>160</v>
      </c>
      <c r="I99" s="1">
        <f>VLOOKUP(H99,辅助表!$F:$G,2,0)</f>
        <v>42</v>
      </c>
      <c r="J99" s="1" t="s">
        <v>37</v>
      </c>
      <c r="K99" s="1" t="s">
        <v>38</v>
      </c>
    </row>
    <row r="100" spans="1:11">
      <c r="A100" s="1">
        <v>560</v>
      </c>
      <c r="B100" s="5">
        <v>9</v>
      </c>
      <c r="C100" s="1">
        <v>9</v>
      </c>
      <c r="D100" s="6" t="s">
        <v>31</v>
      </c>
      <c r="E100" s="1">
        <v>2</v>
      </c>
      <c r="F100" s="1">
        <v>15</v>
      </c>
      <c r="G100" s="1" t="str">
        <f t="shared" si="1"/>
        <v>2-15kW</v>
      </c>
      <c r="H100" s="1">
        <f>VLOOKUP(G100,辅助表!B:C,2,0)</f>
        <v>160</v>
      </c>
      <c r="I100" s="1">
        <f>VLOOKUP(H100,辅助表!$F:$G,2,0)</f>
        <v>42</v>
      </c>
      <c r="J100" s="1" t="s">
        <v>37</v>
      </c>
      <c r="K100" s="1" t="s">
        <v>38</v>
      </c>
    </row>
    <row r="101" spans="1:12">
      <c r="A101" s="5">
        <v>630</v>
      </c>
      <c r="B101" s="1">
        <v>8</v>
      </c>
      <c r="C101" s="5">
        <v>4</v>
      </c>
      <c r="D101" s="5" t="s">
        <v>23</v>
      </c>
      <c r="E101" s="5">
        <v>4</v>
      </c>
      <c r="F101" s="5">
        <v>0.55</v>
      </c>
      <c r="G101" s="5" t="str">
        <f t="shared" si="1"/>
        <v>4-0.55kW</v>
      </c>
      <c r="H101" s="5">
        <f>VLOOKUP(G101,辅助表!B:C,2,0)</f>
        <v>80</v>
      </c>
      <c r="I101" s="5">
        <f>VLOOKUP(H101,辅助表!$F:$G,2,0)</f>
        <v>19</v>
      </c>
      <c r="J101" s="5" t="s">
        <v>24</v>
      </c>
      <c r="K101" s="5" t="s">
        <v>27</v>
      </c>
      <c r="L101" s="7"/>
    </row>
    <row r="102" spans="1:12">
      <c r="A102" s="5">
        <v>630</v>
      </c>
      <c r="B102" s="1">
        <v>8</v>
      </c>
      <c r="C102" s="5">
        <v>4</v>
      </c>
      <c r="D102" s="5" t="s">
        <v>23</v>
      </c>
      <c r="E102" s="5">
        <v>4</v>
      </c>
      <c r="F102" s="5">
        <v>0.75</v>
      </c>
      <c r="G102" s="5" t="str">
        <f t="shared" si="1"/>
        <v>4-0.75kW</v>
      </c>
      <c r="H102" s="5">
        <f>VLOOKUP(G102,辅助表!B:C,2,0)</f>
        <v>80</v>
      </c>
      <c r="I102" s="5">
        <f>VLOOKUP(H102,辅助表!$F:$G,2,0)</f>
        <v>19</v>
      </c>
      <c r="J102" s="5" t="s">
        <v>24</v>
      </c>
      <c r="K102" s="5" t="s">
        <v>27</v>
      </c>
      <c r="L102" s="7"/>
    </row>
    <row r="103" spans="1:12">
      <c r="A103" s="5">
        <v>630</v>
      </c>
      <c r="B103" s="1">
        <v>8</v>
      </c>
      <c r="C103" s="5">
        <v>4</v>
      </c>
      <c r="D103" s="5" t="s">
        <v>23</v>
      </c>
      <c r="E103" s="5">
        <v>4</v>
      </c>
      <c r="F103" s="5">
        <v>1.1</v>
      </c>
      <c r="G103" s="5" t="str">
        <f t="shared" si="1"/>
        <v>4-1.1kW</v>
      </c>
      <c r="H103" s="5">
        <f>VLOOKUP(G103,辅助表!B:C,2,0)</f>
        <v>90</v>
      </c>
      <c r="I103" s="5">
        <f>VLOOKUP(H103,辅助表!$F:$G,2,0)</f>
        <v>24</v>
      </c>
      <c r="J103" s="5" t="s">
        <v>24</v>
      </c>
      <c r="K103" s="5" t="s">
        <v>28</v>
      </c>
      <c r="L103" s="7"/>
    </row>
    <row r="104" spans="1:12">
      <c r="A104" s="5">
        <v>630</v>
      </c>
      <c r="B104" s="1">
        <v>8</v>
      </c>
      <c r="C104" s="5">
        <v>4</v>
      </c>
      <c r="D104" s="5" t="s">
        <v>23</v>
      </c>
      <c r="E104" s="5">
        <v>4</v>
      </c>
      <c r="F104" s="5">
        <v>1.5</v>
      </c>
      <c r="G104" s="5" t="str">
        <f t="shared" si="1"/>
        <v>4-1.5kW</v>
      </c>
      <c r="H104" s="5">
        <f>VLOOKUP(G104,辅助表!B:C,2,0)</f>
        <v>90</v>
      </c>
      <c r="I104" s="5">
        <f>VLOOKUP(H104,辅助表!$F:$G,2,0)</f>
        <v>24</v>
      </c>
      <c r="J104" s="5" t="s">
        <v>24</v>
      </c>
      <c r="K104" s="5" t="s">
        <v>28</v>
      </c>
      <c r="L104" s="7"/>
    </row>
    <row r="105" spans="1:12">
      <c r="A105" s="5">
        <v>630</v>
      </c>
      <c r="B105" s="1">
        <v>8</v>
      </c>
      <c r="C105" s="5">
        <v>8</v>
      </c>
      <c r="D105" s="5" t="s">
        <v>23</v>
      </c>
      <c r="E105" s="5">
        <v>4</v>
      </c>
      <c r="F105" s="5">
        <v>0.75</v>
      </c>
      <c r="G105" s="5" t="str">
        <f t="shared" si="1"/>
        <v>4-0.75kW</v>
      </c>
      <c r="H105" s="5">
        <f>VLOOKUP(G105,辅助表!B:C,2,0)</f>
        <v>80</v>
      </c>
      <c r="I105" s="5">
        <f>VLOOKUP(H105,辅助表!$F:$G,2,0)</f>
        <v>19</v>
      </c>
      <c r="J105" s="5" t="s">
        <v>24</v>
      </c>
      <c r="K105" s="5" t="s">
        <v>27</v>
      </c>
      <c r="L105" s="7"/>
    </row>
    <row r="106" spans="1:11">
      <c r="A106" s="1">
        <v>630</v>
      </c>
      <c r="B106" s="1">
        <v>8</v>
      </c>
      <c r="C106" s="1">
        <v>8</v>
      </c>
      <c r="D106" s="1" t="s">
        <v>23</v>
      </c>
      <c r="E106" s="1">
        <v>4</v>
      </c>
      <c r="F106" s="1">
        <v>1.1</v>
      </c>
      <c r="G106" s="1" t="str">
        <f t="shared" si="1"/>
        <v>4-1.1kW</v>
      </c>
      <c r="H106" s="1">
        <f>VLOOKUP(G106,辅助表!B:C,2,0)</f>
        <v>90</v>
      </c>
      <c r="I106" s="1">
        <f>VLOOKUP(H106,辅助表!$F:$G,2,0)</f>
        <v>24</v>
      </c>
      <c r="J106" s="1" t="s">
        <v>24</v>
      </c>
      <c r="K106" s="1" t="s">
        <v>28</v>
      </c>
    </row>
    <row r="107" spans="1:11">
      <c r="A107" s="1">
        <v>630</v>
      </c>
      <c r="B107" s="1">
        <v>8</v>
      </c>
      <c r="C107" s="1">
        <v>8</v>
      </c>
      <c r="D107" s="1" t="s">
        <v>23</v>
      </c>
      <c r="E107" s="1">
        <v>4</v>
      </c>
      <c r="F107" s="1">
        <v>1.5</v>
      </c>
      <c r="G107" s="1" t="str">
        <f t="shared" si="1"/>
        <v>4-1.5kW</v>
      </c>
      <c r="H107" s="1">
        <f>VLOOKUP(G107,辅助表!B:C,2,0)</f>
        <v>90</v>
      </c>
      <c r="I107" s="1">
        <f>VLOOKUP(H107,辅助表!$F:$G,2,0)</f>
        <v>24</v>
      </c>
      <c r="J107" s="1" t="s">
        <v>24</v>
      </c>
      <c r="K107" s="1" t="s">
        <v>28</v>
      </c>
    </row>
    <row r="108" spans="1:11">
      <c r="A108" s="1">
        <v>630</v>
      </c>
      <c r="B108" s="1">
        <v>8</v>
      </c>
      <c r="C108" s="1">
        <v>8</v>
      </c>
      <c r="D108" s="1" t="s">
        <v>23</v>
      </c>
      <c r="E108" s="1">
        <v>4</v>
      </c>
      <c r="F108" s="1">
        <v>2.2</v>
      </c>
      <c r="G108" s="1" t="str">
        <f t="shared" si="1"/>
        <v>4-2.2kW</v>
      </c>
      <c r="H108" s="1">
        <f>VLOOKUP(G108,辅助表!B:C,2,0)</f>
        <v>100</v>
      </c>
      <c r="I108" s="1">
        <f>VLOOKUP(H108,辅助表!$F:$G,2,0)</f>
        <v>28</v>
      </c>
      <c r="J108" s="1" t="s">
        <v>24</v>
      </c>
      <c r="K108" s="1" t="s">
        <v>29</v>
      </c>
    </row>
    <row r="109" spans="1:12">
      <c r="A109" s="1">
        <v>630</v>
      </c>
      <c r="B109" s="5">
        <v>12</v>
      </c>
      <c r="C109" s="1">
        <v>12</v>
      </c>
      <c r="D109" s="6" t="s">
        <v>31</v>
      </c>
      <c r="E109" s="1">
        <v>4</v>
      </c>
      <c r="F109" s="1">
        <v>1.5</v>
      </c>
      <c r="G109" s="1" t="str">
        <f t="shared" si="1"/>
        <v>4-1.5kW</v>
      </c>
      <c r="H109" s="1">
        <f>VLOOKUP(G109,辅助表!B:C,2,0)</f>
        <v>90</v>
      </c>
      <c r="I109" s="1">
        <f>VLOOKUP(H109,辅助表!$F:$G,2,0)</f>
        <v>24</v>
      </c>
      <c r="J109" s="1" t="s">
        <v>32</v>
      </c>
      <c r="K109" s="1" t="s">
        <v>34</v>
      </c>
      <c r="L109" t="s">
        <v>31</v>
      </c>
    </row>
    <row r="110" spans="1:11">
      <c r="A110" s="1">
        <v>630</v>
      </c>
      <c r="B110" s="5">
        <v>12</v>
      </c>
      <c r="C110" s="1">
        <v>12</v>
      </c>
      <c r="D110" s="6" t="s">
        <v>31</v>
      </c>
      <c r="E110" s="1">
        <v>4</v>
      </c>
      <c r="F110" s="1">
        <v>2.2</v>
      </c>
      <c r="G110" s="1" t="str">
        <f t="shared" si="1"/>
        <v>4-2.2kW</v>
      </c>
      <c r="H110" s="1">
        <f>VLOOKUP(G110,辅助表!B:C,2,0)</f>
        <v>100</v>
      </c>
      <c r="I110" s="1">
        <f>VLOOKUP(H110,辅助表!$F:$G,2,0)</f>
        <v>28</v>
      </c>
      <c r="J110" s="1" t="s">
        <v>32</v>
      </c>
      <c r="K110" s="1" t="s">
        <v>35</v>
      </c>
    </row>
    <row r="111" spans="1:11">
      <c r="A111" s="1">
        <v>630</v>
      </c>
      <c r="B111" s="5">
        <v>12</v>
      </c>
      <c r="C111" s="1">
        <v>12</v>
      </c>
      <c r="D111" s="6" t="s">
        <v>31</v>
      </c>
      <c r="E111" s="1">
        <v>4</v>
      </c>
      <c r="F111" s="1">
        <v>3</v>
      </c>
      <c r="G111" s="1" t="str">
        <f t="shared" si="1"/>
        <v>4-3kW</v>
      </c>
      <c r="H111" s="1">
        <f>VLOOKUP(G111,辅助表!B:C,2,0)</f>
        <v>100</v>
      </c>
      <c r="I111" s="1">
        <f>VLOOKUP(H111,辅助表!$F:$G,2,0)</f>
        <v>28</v>
      </c>
      <c r="J111" s="1" t="s">
        <v>32</v>
      </c>
      <c r="K111" s="1" t="s">
        <v>35</v>
      </c>
    </row>
    <row r="112" spans="1:11">
      <c r="A112" s="1">
        <v>630</v>
      </c>
      <c r="B112" s="5">
        <v>12</v>
      </c>
      <c r="C112" s="1">
        <v>12</v>
      </c>
      <c r="D112" s="6" t="s">
        <v>31</v>
      </c>
      <c r="E112" s="1">
        <v>2</v>
      </c>
      <c r="F112" s="1">
        <v>11</v>
      </c>
      <c r="G112" s="1" t="str">
        <f t="shared" si="1"/>
        <v>2-11kW</v>
      </c>
      <c r="H112" s="1">
        <f>VLOOKUP(G112,辅助表!B:C,2,0)</f>
        <v>160</v>
      </c>
      <c r="I112" s="1">
        <f>VLOOKUP(H112,辅助表!$F:$G,2,0)</f>
        <v>42</v>
      </c>
      <c r="J112" s="1" t="s">
        <v>32</v>
      </c>
      <c r="K112" s="1" t="s">
        <v>38</v>
      </c>
    </row>
    <row r="113" spans="1:11">
      <c r="A113" s="1">
        <v>630</v>
      </c>
      <c r="B113" s="5">
        <v>12</v>
      </c>
      <c r="C113" s="1">
        <v>12</v>
      </c>
      <c r="D113" s="6" t="s">
        <v>31</v>
      </c>
      <c r="E113" s="1">
        <v>2</v>
      </c>
      <c r="F113" s="1">
        <v>15</v>
      </c>
      <c r="G113" s="1" t="str">
        <f t="shared" si="1"/>
        <v>2-15kW</v>
      </c>
      <c r="H113" s="1">
        <f>VLOOKUP(G113,辅助表!B:C,2,0)</f>
        <v>160</v>
      </c>
      <c r="I113" s="1">
        <f>VLOOKUP(H113,辅助表!$F:$G,2,0)</f>
        <v>42</v>
      </c>
      <c r="J113" s="1" t="s">
        <v>32</v>
      </c>
      <c r="K113" s="1" t="s">
        <v>38</v>
      </c>
    </row>
    <row r="114" spans="1:11">
      <c r="A114" s="1">
        <v>630</v>
      </c>
      <c r="B114" s="5">
        <v>12</v>
      </c>
      <c r="C114" s="1">
        <v>12</v>
      </c>
      <c r="D114" s="6" t="s">
        <v>31</v>
      </c>
      <c r="E114" s="1">
        <v>2</v>
      </c>
      <c r="F114" s="1">
        <v>18.5</v>
      </c>
      <c r="G114" s="1" t="str">
        <f t="shared" si="1"/>
        <v>2-18.5kW</v>
      </c>
      <c r="H114" s="1">
        <f>VLOOKUP(G114,辅助表!B:C,2,0)</f>
        <v>160</v>
      </c>
      <c r="I114" s="1">
        <f>VLOOKUP(H114,辅助表!$F:$G,2,0)</f>
        <v>42</v>
      </c>
      <c r="J114" s="1" t="s">
        <v>32</v>
      </c>
      <c r="K114" s="1" t="s">
        <v>38</v>
      </c>
    </row>
    <row r="115" spans="1:11">
      <c r="A115" s="1">
        <v>630</v>
      </c>
      <c r="B115" s="5">
        <v>12</v>
      </c>
      <c r="C115" s="1">
        <v>12</v>
      </c>
      <c r="D115" s="6" t="s">
        <v>31</v>
      </c>
      <c r="E115" s="1">
        <v>2</v>
      </c>
      <c r="F115" s="1">
        <v>22</v>
      </c>
      <c r="G115" s="1" t="str">
        <f t="shared" si="1"/>
        <v>2-22kW</v>
      </c>
      <c r="H115" s="1">
        <f>VLOOKUP(G115,辅助表!B:C,2,0)</f>
        <v>180</v>
      </c>
      <c r="I115" s="1">
        <f>VLOOKUP(H115,辅助表!$F:$G,2,0)</f>
        <v>48</v>
      </c>
      <c r="J115" s="1" t="s">
        <v>32</v>
      </c>
      <c r="K115" s="1" t="s">
        <v>40</v>
      </c>
    </row>
    <row r="116" spans="1:11">
      <c r="A116" s="1">
        <v>630</v>
      </c>
      <c r="B116" s="5">
        <v>9</v>
      </c>
      <c r="C116" s="1">
        <v>9</v>
      </c>
      <c r="D116" s="6" t="s">
        <v>31</v>
      </c>
      <c r="E116" s="1">
        <v>4</v>
      </c>
      <c r="F116" s="1">
        <v>2.2</v>
      </c>
      <c r="G116" s="1" t="str">
        <f t="shared" si="1"/>
        <v>4-2.2kW</v>
      </c>
      <c r="H116" s="1">
        <f>VLOOKUP(G116,辅助表!B:C,2,0)</f>
        <v>100</v>
      </c>
      <c r="I116" s="1">
        <f>VLOOKUP(H116,辅助表!$F:$G,2,0)</f>
        <v>28</v>
      </c>
      <c r="J116" s="1" t="s">
        <v>37</v>
      </c>
      <c r="K116" s="1" t="s">
        <v>35</v>
      </c>
    </row>
    <row r="117" spans="1:11">
      <c r="A117" s="1">
        <v>630</v>
      </c>
      <c r="B117" s="5">
        <v>9</v>
      </c>
      <c r="C117" s="1">
        <v>9</v>
      </c>
      <c r="D117" s="6" t="s">
        <v>31</v>
      </c>
      <c r="E117" s="1">
        <v>4</v>
      </c>
      <c r="F117" s="1">
        <v>3</v>
      </c>
      <c r="G117" s="1" t="str">
        <f t="shared" si="1"/>
        <v>4-3kW</v>
      </c>
      <c r="H117" s="1">
        <f>VLOOKUP(G117,辅助表!B:C,2,0)</f>
        <v>100</v>
      </c>
      <c r="I117" s="1">
        <f>VLOOKUP(H117,辅助表!$F:$G,2,0)</f>
        <v>28</v>
      </c>
      <c r="J117" s="1" t="s">
        <v>37</v>
      </c>
      <c r="K117" s="1" t="s">
        <v>35</v>
      </c>
    </row>
    <row r="118" spans="1:11">
      <c r="A118" s="1">
        <v>630</v>
      </c>
      <c r="B118" s="5">
        <v>9</v>
      </c>
      <c r="C118" s="1">
        <v>9</v>
      </c>
      <c r="D118" s="6" t="s">
        <v>31</v>
      </c>
      <c r="E118" s="1">
        <v>2</v>
      </c>
      <c r="F118" s="1">
        <v>15</v>
      </c>
      <c r="G118" s="1" t="str">
        <f t="shared" si="1"/>
        <v>2-15kW</v>
      </c>
      <c r="H118" s="1">
        <f>VLOOKUP(G118,辅助表!B:C,2,0)</f>
        <v>160</v>
      </c>
      <c r="I118" s="1">
        <f>VLOOKUP(H118,辅助表!$F:$G,2,0)</f>
        <v>42</v>
      </c>
      <c r="J118" s="1" t="s">
        <v>37</v>
      </c>
      <c r="K118" s="1" t="s">
        <v>38</v>
      </c>
    </row>
    <row r="119" spans="1:11">
      <c r="A119" s="1">
        <v>630</v>
      </c>
      <c r="B119" s="5">
        <v>9</v>
      </c>
      <c r="C119" s="1">
        <v>9</v>
      </c>
      <c r="D119" s="6" t="s">
        <v>31</v>
      </c>
      <c r="E119" s="1">
        <v>2</v>
      </c>
      <c r="F119" s="1">
        <v>18.5</v>
      </c>
      <c r="G119" s="1" t="str">
        <f t="shared" si="1"/>
        <v>2-18.5kW</v>
      </c>
      <c r="H119" s="1">
        <f>VLOOKUP(G119,辅助表!B:C,2,0)</f>
        <v>160</v>
      </c>
      <c r="I119" s="1">
        <f>VLOOKUP(H119,辅助表!$F:$G,2,0)</f>
        <v>42</v>
      </c>
      <c r="J119" s="1" t="s">
        <v>37</v>
      </c>
      <c r="K119" s="1" t="s">
        <v>38</v>
      </c>
    </row>
    <row r="120" spans="1:12">
      <c r="A120" s="1">
        <v>630</v>
      </c>
      <c r="B120" s="5">
        <v>9</v>
      </c>
      <c r="C120" s="1">
        <v>9</v>
      </c>
      <c r="D120" s="6" t="s">
        <v>31</v>
      </c>
      <c r="E120" s="1">
        <v>2</v>
      </c>
      <c r="F120" s="1">
        <v>22</v>
      </c>
      <c r="G120" s="1" t="str">
        <f t="shared" si="1"/>
        <v>2-22kW</v>
      </c>
      <c r="H120" s="1">
        <f>VLOOKUP(G120,辅助表!B:C,2,0)</f>
        <v>180</v>
      </c>
      <c r="I120" s="1">
        <f>VLOOKUP(H120,辅助表!$F:$G,2,0)</f>
        <v>48</v>
      </c>
      <c r="J120" s="1" t="s">
        <v>37</v>
      </c>
      <c r="K120" s="1" t="s">
        <v>40</v>
      </c>
      <c r="L120" s="7"/>
    </row>
    <row r="121" spans="1:13">
      <c r="A121" s="4">
        <v>710</v>
      </c>
      <c r="B121" s="5">
        <v>6</v>
      </c>
      <c r="C121" s="4">
        <v>6</v>
      </c>
      <c r="D121" s="6" t="s">
        <v>31</v>
      </c>
      <c r="E121" s="4">
        <v>6</v>
      </c>
      <c r="F121" s="4">
        <v>0.55</v>
      </c>
      <c r="G121" s="4" t="str">
        <f t="shared" si="1"/>
        <v>6-0.55kW</v>
      </c>
      <c r="H121" s="4">
        <f>VLOOKUP(G121,辅助表!B:C,2,0)</f>
        <v>80</v>
      </c>
      <c r="I121" s="4">
        <f>VLOOKUP(H121,辅助表!$F:$G,2,0)</f>
        <v>19</v>
      </c>
      <c r="J121" s="4" t="s">
        <v>32</v>
      </c>
      <c r="K121" s="4" t="s">
        <v>33</v>
      </c>
      <c r="L121" s="7" t="s">
        <v>31</v>
      </c>
      <c r="M121" t="s">
        <v>185</v>
      </c>
    </row>
    <row r="122" spans="1:13">
      <c r="A122" s="4">
        <v>710</v>
      </c>
      <c r="B122" s="5">
        <v>6</v>
      </c>
      <c r="C122" s="4">
        <v>6</v>
      </c>
      <c r="D122" s="6" t="s">
        <v>31</v>
      </c>
      <c r="E122" s="4">
        <v>6</v>
      </c>
      <c r="F122" s="4">
        <v>0.75</v>
      </c>
      <c r="G122" s="4" t="str">
        <f t="shared" si="1"/>
        <v>6-0.75kW</v>
      </c>
      <c r="H122" s="4">
        <f>VLOOKUP(G122,辅助表!B:C,2,0)</f>
        <v>90</v>
      </c>
      <c r="I122" s="4">
        <f>VLOOKUP(H122,辅助表!$F:$G,2,0)</f>
        <v>24</v>
      </c>
      <c r="J122" s="4" t="s">
        <v>32</v>
      </c>
      <c r="K122" s="4" t="s">
        <v>34</v>
      </c>
      <c r="L122" s="7" t="s">
        <v>31</v>
      </c>
      <c r="M122" t="s">
        <v>185</v>
      </c>
    </row>
    <row r="123" spans="1:13">
      <c r="A123" s="4">
        <v>710</v>
      </c>
      <c r="B123" s="5">
        <v>6</v>
      </c>
      <c r="C123" s="4">
        <v>6</v>
      </c>
      <c r="D123" s="6" t="s">
        <v>31</v>
      </c>
      <c r="E123" s="4">
        <v>6</v>
      </c>
      <c r="F123" s="4">
        <v>1.1</v>
      </c>
      <c r="G123" s="4" t="str">
        <f t="shared" si="1"/>
        <v>6-1.1kW</v>
      </c>
      <c r="H123" s="4">
        <f>VLOOKUP(G123,辅助表!B:C,2,0)</f>
        <v>90</v>
      </c>
      <c r="I123" s="4">
        <f>VLOOKUP(H123,辅助表!$F:$G,2,0)</f>
        <v>24</v>
      </c>
      <c r="J123" s="4" t="s">
        <v>32</v>
      </c>
      <c r="K123" s="4" t="s">
        <v>34</v>
      </c>
      <c r="L123" s="7" t="s">
        <v>31</v>
      </c>
      <c r="M123" t="s">
        <v>186</v>
      </c>
    </row>
    <row r="124" spans="1:12">
      <c r="A124" s="1">
        <v>710</v>
      </c>
      <c r="B124" s="5">
        <v>6</v>
      </c>
      <c r="C124" s="1">
        <v>6</v>
      </c>
      <c r="D124" s="6" t="s">
        <v>31</v>
      </c>
      <c r="E124" s="1">
        <v>6</v>
      </c>
      <c r="F124" s="1">
        <v>1.5</v>
      </c>
      <c r="G124" s="1" t="str">
        <f t="shared" si="1"/>
        <v>6-1.5kW</v>
      </c>
      <c r="H124" s="1">
        <f>VLOOKUP(G124,辅助表!B:C,2,0)</f>
        <v>100</v>
      </c>
      <c r="I124" s="1">
        <f>VLOOKUP(H124,辅助表!$F:$G,2,0)</f>
        <v>28</v>
      </c>
      <c r="J124" s="1" t="s">
        <v>32</v>
      </c>
      <c r="K124" s="1" t="s">
        <v>35</v>
      </c>
      <c r="L124" s="7"/>
    </row>
    <row r="125" spans="1:11">
      <c r="A125" s="1">
        <v>710</v>
      </c>
      <c r="B125" s="5">
        <v>6</v>
      </c>
      <c r="C125" s="1">
        <v>6</v>
      </c>
      <c r="D125" s="6" t="s">
        <v>31</v>
      </c>
      <c r="E125" s="1">
        <v>6</v>
      </c>
      <c r="F125" s="1">
        <v>2.2</v>
      </c>
      <c r="G125" s="1" t="str">
        <f t="shared" si="1"/>
        <v>6-2.2kW</v>
      </c>
      <c r="H125" s="1">
        <f>VLOOKUP(G125,辅助表!B:C,2,0)</f>
        <v>112</v>
      </c>
      <c r="I125" s="1">
        <f>VLOOKUP(H125,辅助表!$F:$G,2,0)</f>
        <v>28</v>
      </c>
      <c r="J125" s="1" t="s">
        <v>32</v>
      </c>
      <c r="K125" s="1" t="s">
        <v>35</v>
      </c>
    </row>
    <row r="126" spans="1:12">
      <c r="A126" s="4">
        <v>710</v>
      </c>
      <c r="B126" s="5">
        <v>6</v>
      </c>
      <c r="C126" s="4">
        <v>6</v>
      </c>
      <c r="D126" s="6" t="s">
        <v>31</v>
      </c>
      <c r="E126" s="4">
        <v>4</v>
      </c>
      <c r="F126" s="4">
        <v>1.5</v>
      </c>
      <c r="G126" s="4" t="str">
        <f t="shared" si="1"/>
        <v>4-1.5kW</v>
      </c>
      <c r="H126" s="4">
        <f>VLOOKUP(G126,辅助表!B:C,2,0)</f>
        <v>90</v>
      </c>
      <c r="I126" s="4">
        <f>VLOOKUP(H126,辅助表!$F:$G,2,0)</f>
        <v>24</v>
      </c>
      <c r="J126" s="4" t="s">
        <v>32</v>
      </c>
      <c r="K126" s="4" t="s">
        <v>34</v>
      </c>
      <c r="L126" t="s">
        <v>31</v>
      </c>
    </row>
    <row r="127" spans="1:12">
      <c r="A127" s="4">
        <v>710</v>
      </c>
      <c r="B127" s="5">
        <v>6</v>
      </c>
      <c r="C127" s="4">
        <v>6</v>
      </c>
      <c r="D127" s="6" t="s">
        <v>31</v>
      </c>
      <c r="E127" s="4">
        <v>4</v>
      </c>
      <c r="F127" s="4">
        <v>2.2</v>
      </c>
      <c r="G127" s="4" t="str">
        <f t="shared" si="1"/>
        <v>4-2.2kW</v>
      </c>
      <c r="H127" s="4">
        <f>VLOOKUP(G127,辅助表!B:C,2,0)</f>
        <v>100</v>
      </c>
      <c r="I127" s="4">
        <f>VLOOKUP(H127,辅助表!$F:$G,2,0)</f>
        <v>28</v>
      </c>
      <c r="J127" s="4" t="s">
        <v>32</v>
      </c>
      <c r="K127" s="4" t="s">
        <v>35</v>
      </c>
      <c r="L127" t="s">
        <v>31</v>
      </c>
    </row>
    <row r="128" spans="1:12">
      <c r="A128" s="4">
        <v>710</v>
      </c>
      <c r="B128" s="5">
        <v>6</v>
      </c>
      <c r="C128" s="4">
        <v>6</v>
      </c>
      <c r="D128" s="6" t="s">
        <v>31</v>
      </c>
      <c r="E128" s="4">
        <v>4</v>
      </c>
      <c r="F128" s="4">
        <v>3</v>
      </c>
      <c r="G128" s="4" t="str">
        <f t="shared" si="1"/>
        <v>4-3kW</v>
      </c>
      <c r="H128" s="4">
        <f>VLOOKUP(G128,辅助表!B:C,2,0)</f>
        <v>100</v>
      </c>
      <c r="I128" s="4">
        <f>VLOOKUP(H128,辅助表!$F:$G,2,0)</f>
        <v>28</v>
      </c>
      <c r="J128" s="4" t="s">
        <v>32</v>
      </c>
      <c r="K128" s="4" t="s">
        <v>35</v>
      </c>
      <c r="L128" t="s">
        <v>31</v>
      </c>
    </row>
    <row r="129" spans="1:12">
      <c r="A129" s="4">
        <v>710</v>
      </c>
      <c r="B129" s="5">
        <v>6</v>
      </c>
      <c r="C129" s="4">
        <v>6</v>
      </c>
      <c r="D129" s="6" t="s">
        <v>31</v>
      </c>
      <c r="E129" s="4">
        <v>4</v>
      </c>
      <c r="F129" s="4">
        <v>4</v>
      </c>
      <c r="G129" s="4" t="str">
        <f t="shared" si="1"/>
        <v>4-4kW</v>
      </c>
      <c r="H129" s="4">
        <f>VLOOKUP(G129,辅助表!B:C,2,0)</f>
        <v>112</v>
      </c>
      <c r="I129" s="4">
        <f>VLOOKUP(H129,辅助表!$F:$G,2,0)</f>
        <v>28</v>
      </c>
      <c r="J129" s="4" t="s">
        <v>32</v>
      </c>
      <c r="K129" s="4" t="s">
        <v>35</v>
      </c>
      <c r="L129" t="s">
        <v>31</v>
      </c>
    </row>
    <row r="130" spans="1:11">
      <c r="A130" s="1">
        <v>710</v>
      </c>
      <c r="B130" s="5">
        <v>6</v>
      </c>
      <c r="C130" s="1">
        <v>6</v>
      </c>
      <c r="D130" s="6" t="s">
        <v>31</v>
      </c>
      <c r="E130" s="1">
        <v>4</v>
      </c>
      <c r="F130" s="1">
        <v>5.5</v>
      </c>
      <c r="G130" s="1" t="str">
        <f t="shared" si="1"/>
        <v>4-5.5kW</v>
      </c>
      <c r="H130" s="1">
        <f>VLOOKUP(G130,辅助表!B:C,2,0)</f>
        <v>132</v>
      </c>
      <c r="I130" s="1">
        <f>VLOOKUP(H130,辅助表!$F:$G,2,0)</f>
        <v>38</v>
      </c>
      <c r="J130" s="1" t="s">
        <v>32</v>
      </c>
      <c r="K130" s="1" t="s">
        <v>36</v>
      </c>
    </row>
    <row r="131" spans="1:12">
      <c r="A131" s="4">
        <v>710</v>
      </c>
      <c r="B131" s="5">
        <v>9</v>
      </c>
      <c r="C131" s="4">
        <v>9</v>
      </c>
      <c r="D131" s="6" t="s">
        <v>31</v>
      </c>
      <c r="E131" s="4">
        <v>6</v>
      </c>
      <c r="F131" s="4">
        <v>0.75</v>
      </c>
      <c r="G131" s="4" t="str">
        <f t="shared" ref="G131:G142" si="2">E131&amp;"-"&amp;F131&amp;"kW"</f>
        <v>6-0.75kW</v>
      </c>
      <c r="H131" s="4">
        <f>VLOOKUP(G131,辅助表!B:C,2,0)</f>
        <v>90</v>
      </c>
      <c r="I131" s="4">
        <f>VLOOKUP(H131,辅助表!$F:$G,2,0)</f>
        <v>24</v>
      </c>
      <c r="J131" s="4" t="s">
        <v>37</v>
      </c>
      <c r="K131" s="4" t="s">
        <v>34</v>
      </c>
      <c r="L131" t="s">
        <v>31</v>
      </c>
    </row>
    <row r="132" spans="1:12">
      <c r="A132" s="4">
        <v>710</v>
      </c>
      <c r="B132" s="5">
        <v>9</v>
      </c>
      <c r="C132" s="4">
        <v>9</v>
      </c>
      <c r="D132" s="6" t="s">
        <v>31</v>
      </c>
      <c r="E132" s="4">
        <v>6</v>
      </c>
      <c r="F132" s="4">
        <v>1.1</v>
      </c>
      <c r="G132" s="4" t="str">
        <f t="shared" si="2"/>
        <v>6-1.1kW</v>
      </c>
      <c r="H132" s="4">
        <f>VLOOKUP(G132,辅助表!B:C,2,0)</f>
        <v>90</v>
      </c>
      <c r="I132" s="4">
        <f>VLOOKUP(H132,辅助表!$F:$G,2,0)</f>
        <v>24</v>
      </c>
      <c r="J132" s="4" t="s">
        <v>37</v>
      </c>
      <c r="K132" s="4" t="s">
        <v>34</v>
      </c>
      <c r="L132" t="s">
        <v>31</v>
      </c>
    </row>
    <row r="133" spans="1:11">
      <c r="A133" s="1">
        <v>710</v>
      </c>
      <c r="B133" s="5">
        <v>9</v>
      </c>
      <c r="C133" s="1">
        <v>9</v>
      </c>
      <c r="D133" s="6" t="s">
        <v>31</v>
      </c>
      <c r="E133" s="1">
        <v>6</v>
      </c>
      <c r="F133" s="1">
        <v>1.5</v>
      </c>
      <c r="G133" s="1" t="str">
        <f t="shared" si="2"/>
        <v>6-1.5kW</v>
      </c>
      <c r="H133" s="1">
        <f>VLOOKUP(G133,辅助表!B:C,2,0)</f>
        <v>100</v>
      </c>
      <c r="I133" s="1">
        <f>VLOOKUP(H133,辅助表!$F:$G,2,0)</f>
        <v>28</v>
      </c>
      <c r="J133" s="1" t="s">
        <v>37</v>
      </c>
      <c r="K133" s="1" t="s">
        <v>35</v>
      </c>
    </row>
    <row r="134" spans="1:11">
      <c r="A134" s="1">
        <v>710</v>
      </c>
      <c r="B134" s="5">
        <v>9</v>
      </c>
      <c r="C134" s="1">
        <v>9</v>
      </c>
      <c r="D134" s="6" t="s">
        <v>31</v>
      </c>
      <c r="E134" s="1">
        <v>6</v>
      </c>
      <c r="F134" s="1">
        <v>2.2</v>
      </c>
      <c r="G134" s="1" t="str">
        <f t="shared" si="2"/>
        <v>6-2.2kW</v>
      </c>
      <c r="H134" s="1">
        <f>VLOOKUP(G134,辅助表!B:C,2,0)</f>
        <v>112</v>
      </c>
      <c r="I134" s="1">
        <f>VLOOKUP(H134,辅助表!$F:$G,2,0)</f>
        <v>28</v>
      </c>
      <c r="J134" s="1" t="s">
        <v>37</v>
      </c>
      <c r="K134" s="1" t="s">
        <v>35</v>
      </c>
    </row>
    <row r="135" spans="1:12">
      <c r="A135" s="4">
        <v>710</v>
      </c>
      <c r="B135" s="5">
        <v>9</v>
      </c>
      <c r="C135" s="4">
        <v>9</v>
      </c>
      <c r="D135" s="6" t="s">
        <v>31</v>
      </c>
      <c r="E135" s="4">
        <v>4</v>
      </c>
      <c r="F135" s="4">
        <v>2.2</v>
      </c>
      <c r="G135" s="4" t="str">
        <f t="shared" si="2"/>
        <v>4-2.2kW</v>
      </c>
      <c r="H135" s="4">
        <f>VLOOKUP(G135,辅助表!B:C,2,0)</f>
        <v>100</v>
      </c>
      <c r="I135" s="4">
        <f>VLOOKUP(H135,辅助表!$F:$G,2,0)</f>
        <v>28</v>
      </c>
      <c r="J135" s="4" t="s">
        <v>37</v>
      </c>
      <c r="K135" s="4" t="s">
        <v>35</v>
      </c>
      <c r="L135" t="s">
        <v>31</v>
      </c>
    </row>
    <row r="136" spans="1:11">
      <c r="A136" s="1">
        <v>710</v>
      </c>
      <c r="B136" s="5">
        <v>9</v>
      </c>
      <c r="C136" s="1">
        <v>9</v>
      </c>
      <c r="D136" s="6" t="s">
        <v>31</v>
      </c>
      <c r="E136" s="1">
        <v>4</v>
      </c>
      <c r="F136" s="1">
        <v>3</v>
      </c>
      <c r="G136" s="1" t="str">
        <f t="shared" si="2"/>
        <v>4-3kW</v>
      </c>
      <c r="H136" s="1">
        <f>VLOOKUP(G136,辅助表!B:C,2,0)</f>
        <v>100</v>
      </c>
      <c r="I136" s="1">
        <f>VLOOKUP(H136,辅助表!$F:$G,2,0)</f>
        <v>28</v>
      </c>
      <c r="J136" s="1" t="s">
        <v>37</v>
      </c>
      <c r="K136" s="1" t="s">
        <v>35</v>
      </c>
    </row>
    <row r="137" spans="1:11">
      <c r="A137" s="1">
        <v>710</v>
      </c>
      <c r="B137" s="5">
        <v>9</v>
      </c>
      <c r="C137" s="1">
        <v>9</v>
      </c>
      <c r="D137" s="6" t="s">
        <v>31</v>
      </c>
      <c r="E137" s="1">
        <v>4</v>
      </c>
      <c r="F137" s="1">
        <v>4</v>
      </c>
      <c r="G137" s="1" t="str">
        <f t="shared" si="2"/>
        <v>4-4kW</v>
      </c>
      <c r="H137" s="1">
        <f>VLOOKUP(G137,辅助表!B:C,2,0)</f>
        <v>112</v>
      </c>
      <c r="I137" s="1">
        <f>VLOOKUP(H137,辅助表!$F:$G,2,0)</f>
        <v>28</v>
      </c>
      <c r="J137" s="1" t="s">
        <v>37</v>
      </c>
      <c r="K137" s="1" t="s">
        <v>35</v>
      </c>
    </row>
    <row r="138" spans="1:11">
      <c r="A138" s="1">
        <v>710</v>
      </c>
      <c r="B138" s="5">
        <v>9</v>
      </c>
      <c r="C138" s="1">
        <v>9</v>
      </c>
      <c r="D138" s="6" t="s">
        <v>31</v>
      </c>
      <c r="E138" s="1">
        <v>4</v>
      </c>
      <c r="F138" s="1">
        <v>5.5</v>
      </c>
      <c r="G138" s="1" t="str">
        <f t="shared" si="2"/>
        <v>4-5.5kW</v>
      </c>
      <c r="H138" s="1">
        <f>VLOOKUP(G138,辅助表!B:C,2,0)</f>
        <v>132</v>
      </c>
      <c r="I138" s="1">
        <f>VLOOKUP(H138,辅助表!$F:$G,2,0)</f>
        <v>38</v>
      </c>
      <c r="J138" s="1" t="s">
        <v>37</v>
      </c>
      <c r="K138" s="1" t="s">
        <v>36</v>
      </c>
    </row>
    <row r="139" spans="1:11">
      <c r="A139" s="1">
        <v>710</v>
      </c>
      <c r="B139" s="5">
        <v>9</v>
      </c>
      <c r="C139" s="1">
        <v>9</v>
      </c>
      <c r="D139" s="6" t="s">
        <v>31</v>
      </c>
      <c r="E139" s="1">
        <v>4</v>
      </c>
      <c r="F139" s="1">
        <v>7.5</v>
      </c>
      <c r="G139" s="1" t="str">
        <f t="shared" si="2"/>
        <v>4-7.5kW</v>
      </c>
      <c r="H139" s="1">
        <f>VLOOKUP(G139,辅助表!B:C,2,0)</f>
        <v>132</v>
      </c>
      <c r="I139" s="1">
        <f>VLOOKUP(H139,辅助表!$F:$G,2,0)</f>
        <v>38</v>
      </c>
      <c r="J139" s="1" t="s">
        <v>37</v>
      </c>
      <c r="K139" s="1" t="s">
        <v>36</v>
      </c>
    </row>
    <row r="140" spans="1:12">
      <c r="A140" s="4">
        <v>800</v>
      </c>
      <c r="B140" s="5">
        <v>6</v>
      </c>
      <c r="C140" s="4">
        <v>6</v>
      </c>
      <c r="D140" s="6" t="s">
        <v>31</v>
      </c>
      <c r="E140" s="4">
        <v>6</v>
      </c>
      <c r="F140" s="4">
        <v>1.1</v>
      </c>
      <c r="G140" s="4" t="str">
        <f t="shared" si="2"/>
        <v>6-1.1kW</v>
      </c>
      <c r="H140" s="4">
        <f>VLOOKUP(G140,辅助表!B:C,2,0)</f>
        <v>90</v>
      </c>
      <c r="I140" s="4">
        <f>VLOOKUP(H140,辅助表!$F:$G,2,0)</f>
        <v>24</v>
      </c>
      <c r="J140" s="4" t="s">
        <v>39</v>
      </c>
      <c r="K140" s="4" t="s">
        <v>34</v>
      </c>
      <c r="L140" t="s">
        <v>31</v>
      </c>
    </row>
    <row r="141" spans="1:11">
      <c r="A141" s="1">
        <v>800</v>
      </c>
      <c r="B141" s="5">
        <v>6</v>
      </c>
      <c r="C141" s="1">
        <v>6</v>
      </c>
      <c r="D141" s="6" t="s">
        <v>31</v>
      </c>
      <c r="E141" s="1">
        <v>6</v>
      </c>
      <c r="F141" s="1">
        <v>1.5</v>
      </c>
      <c r="G141" s="1" t="str">
        <f t="shared" si="2"/>
        <v>6-1.5kW</v>
      </c>
      <c r="H141" s="1">
        <f>VLOOKUP(G141,辅助表!B:C,2,0)</f>
        <v>100</v>
      </c>
      <c r="I141" s="1">
        <f>VLOOKUP(H141,辅助表!$F:$G,2,0)</f>
        <v>28</v>
      </c>
      <c r="J141" s="1" t="s">
        <v>39</v>
      </c>
      <c r="K141" s="1" t="s">
        <v>35</v>
      </c>
    </row>
    <row r="142" spans="1:11">
      <c r="A142" s="1">
        <v>800</v>
      </c>
      <c r="B142" s="5">
        <v>6</v>
      </c>
      <c r="C142" s="1">
        <v>6</v>
      </c>
      <c r="D142" s="6" t="s">
        <v>31</v>
      </c>
      <c r="E142" s="1">
        <v>6</v>
      </c>
      <c r="F142" s="1">
        <v>2.2</v>
      </c>
      <c r="G142" s="1" t="str">
        <f t="shared" si="2"/>
        <v>6-2.2kW</v>
      </c>
      <c r="H142" s="1">
        <f>VLOOKUP(G142,辅助表!B:C,2,0)</f>
        <v>112</v>
      </c>
      <c r="I142" s="1">
        <f>VLOOKUP(H142,辅助表!$F:$G,2,0)</f>
        <v>28</v>
      </c>
      <c r="J142" s="1" t="s">
        <v>39</v>
      </c>
      <c r="K142" s="1" t="s">
        <v>35</v>
      </c>
    </row>
    <row r="143" spans="1:12">
      <c r="A143" s="4">
        <v>800</v>
      </c>
      <c r="B143" s="5">
        <v>6</v>
      </c>
      <c r="C143" s="4">
        <v>6</v>
      </c>
      <c r="D143" s="6" t="s">
        <v>31</v>
      </c>
      <c r="E143" s="4">
        <v>4</v>
      </c>
      <c r="F143" s="4">
        <v>3</v>
      </c>
      <c r="G143" s="4" t="str">
        <f t="shared" ref="G143:G162" si="3">E143&amp;"-"&amp;F143&amp;"kW"</f>
        <v>4-3kW</v>
      </c>
      <c r="H143" s="4">
        <f>VLOOKUP(G143,辅助表!B:C,2,0)</f>
        <v>100</v>
      </c>
      <c r="I143" s="4">
        <f>VLOOKUP(H143,辅助表!$F:$G,2,0)</f>
        <v>28</v>
      </c>
      <c r="J143" s="4" t="s">
        <v>39</v>
      </c>
      <c r="K143" s="4" t="s">
        <v>35</v>
      </c>
      <c r="L143" t="s">
        <v>31</v>
      </c>
    </row>
    <row r="144" spans="1:12">
      <c r="A144" s="4">
        <v>800</v>
      </c>
      <c r="B144" s="5">
        <v>6</v>
      </c>
      <c r="C144" s="4">
        <v>6</v>
      </c>
      <c r="D144" s="6" t="s">
        <v>31</v>
      </c>
      <c r="E144" s="4">
        <v>4</v>
      </c>
      <c r="F144" s="4">
        <v>4</v>
      </c>
      <c r="G144" s="4" t="str">
        <f t="shared" si="3"/>
        <v>4-4kW</v>
      </c>
      <c r="H144" s="4">
        <f>VLOOKUP(G144,辅助表!B:C,2,0)</f>
        <v>112</v>
      </c>
      <c r="I144" s="4">
        <f>VLOOKUP(H144,辅助表!$F:$G,2,0)</f>
        <v>28</v>
      </c>
      <c r="J144" s="4" t="s">
        <v>39</v>
      </c>
      <c r="K144" s="4" t="s">
        <v>35</v>
      </c>
      <c r="L144" t="s">
        <v>31</v>
      </c>
    </row>
    <row r="145" spans="1:11">
      <c r="A145" s="1">
        <v>800</v>
      </c>
      <c r="B145" s="5">
        <v>6</v>
      </c>
      <c r="C145" s="1">
        <v>6</v>
      </c>
      <c r="D145" s="6" t="s">
        <v>31</v>
      </c>
      <c r="E145" s="1">
        <v>4</v>
      </c>
      <c r="F145" s="1">
        <v>5.5</v>
      </c>
      <c r="G145" s="1" t="str">
        <f t="shared" si="3"/>
        <v>4-5.5kW</v>
      </c>
      <c r="H145" s="1">
        <f>VLOOKUP(G145,辅助表!B:C,2,0)</f>
        <v>132</v>
      </c>
      <c r="I145" s="1">
        <f>VLOOKUP(H145,辅助表!$F:$G,2,0)</f>
        <v>38</v>
      </c>
      <c r="J145" s="1" t="s">
        <v>39</v>
      </c>
      <c r="K145" s="1" t="s">
        <v>36</v>
      </c>
    </row>
    <row r="146" spans="1:11">
      <c r="A146" s="1">
        <v>800</v>
      </c>
      <c r="B146" s="5">
        <v>6</v>
      </c>
      <c r="C146" s="1">
        <v>6</v>
      </c>
      <c r="D146" s="6" t="s">
        <v>31</v>
      </c>
      <c r="E146" s="1">
        <v>4</v>
      </c>
      <c r="F146" s="1">
        <v>7.5</v>
      </c>
      <c r="G146" s="1" t="str">
        <f t="shared" si="3"/>
        <v>4-7.5kW</v>
      </c>
      <c r="H146" s="1">
        <f>VLOOKUP(G146,辅助表!B:C,2,0)</f>
        <v>132</v>
      </c>
      <c r="I146" s="1">
        <f>VLOOKUP(H146,辅助表!$F:$G,2,0)</f>
        <v>38</v>
      </c>
      <c r="J146" s="1" t="s">
        <v>39</v>
      </c>
      <c r="K146" s="1" t="s">
        <v>36</v>
      </c>
    </row>
    <row r="147" spans="1:11">
      <c r="A147" s="1">
        <v>800</v>
      </c>
      <c r="B147" s="5">
        <v>9</v>
      </c>
      <c r="C147" s="1">
        <v>9</v>
      </c>
      <c r="D147" s="6" t="s">
        <v>31</v>
      </c>
      <c r="E147" s="1">
        <v>4</v>
      </c>
      <c r="F147" s="1">
        <v>11</v>
      </c>
      <c r="G147" s="1" t="str">
        <f t="shared" si="3"/>
        <v>4-11kW</v>
      </c>
      <c r="H147" s="1">
        <f>VLOOKUP(G147,辅助表!B:C,2,0)</f>
        <v>160</v>
      </c>
      <c r="I147" s="1">
        <f>VLOOKUP(H147,辅助表!$F:$G,2,0)</f>
        <v>42</v>
      </c>
      <c r="J147" s="1" t="s">
        <v>39</v>
      </c>
      <c r="K147" s="1" t="s">
        <v>38</v>
      </c>
    </row>
    <row r="148" spans="1:11">
      <c r="A148" s="1">
        <v>800</v>
      </c>
      <c r="B148" s="5">
        <v>9</v>
      </c>
      <c r="C148" s="1">
        <v>9</v>
      </c>
      <c r="D148" s="6" t="s">
        <v>31</v>
      </c>
      <c r="E148" s="5">
        <v>6</v>
      </c>
      <c r="F148" s="5">
        <v>1.1</v>
      </c>
      <c r="G148" s="5" t="str">
        <f t="shared" si="3"/>
        <v>6-1.1kW</v>
      </c>
      <c r="H148" s="5">
        <f>VLOOKUP(G148,辅助表!B:C,2,0)</f>
        <v>90</v>
      </c>
      <c r="I148" s="5">
        <f>VLOOKUP(H148,辅助表!$F:$G,2,0)</f>
        <v>24</v>
      </c>
      <c r="J148" s="5" t="s">
        <v>37</v>
      </c>
      <c r="K148" s="5" t="s">
        <v>34</v>
      </c>
    </row>
    <row r="149" spans="1:11">
      <c r="A149" s="1">
        <v>800</v>
      </c>
      <c r="B149" s="5">
        <v>9</v>
      </c>
      <c r="C149" s="1">
        <v>9</v>
      </c>
      <c r="D149" s="6" t="s">
        <v>31</v>
      </c>
      <c r="E149" s="1">
        <v>6</v>
      </c>
      <c r="F149" s="1">
        <v>1.5</v>
      </c>
      <c r="G149" s="1" t="str">
        <f t="shared" si="3"/>
        <v>6-1.5kW</v>
      </c>
      <c r="H149" s="1">
        <f>VLOOKUP(G149,辅助表!B:C,2,0)</f>
        <v>100</v>
      </c>
      <c r="I149" s="1">
        <f>VLOOKUP(H149,辅助表!$F:$G,2,0)</f>
        <v>28</v>
      </c>
      <c r="J149" s="1" t="s">
        <v>37</v>
      </c>
      <c r="K149" s="1" t="s">
        <v>35</v>
      </c>
    </row>
    <row r="150" spans="1:11">
      <c r="A150" s="1">
        <v>800</v>
      </c>
      <c r="B150" s="5">
        <v>9</v>
      </c>
      <c r="C150" s="1">
        <v>9</v>
      </c>
      <c r="D150" s="6" t="s">
        <v>31</v>
      </c>
      <c r="E150" s="1">
        <v>6</v>
      </c>
      <c r="F150" s="1">
        <v>2.2</v>
      </c>
      <c r="G150" s="1" t="str">
        <f t="shared" si="3"/>
        <v>6-2.2kW</v>
      </c>
      <c r="H150" s="1">
        <f>VLOOKUP(G150,辅助表!B:C,2,0)</f>
        <v>112</v>
      </c>
      <c r="I150" s="1">
        <f>VLOOKUP(H150,辅助表!$F:$G,2,0)</f>
        <v>28</v>
      </c>
      <c r="J150" s="1" t="s">
        <v>37</v>
      </c>
      <c r="K150" s="1" t="s">
        <v>35</v>
      </c>
    </row>
    <row r="151" spans="1:11">
      <c r="A151" s="1">
        <v>800</v>
      </c>
      <c r="B151" s="5">
        <v>9</v>
      </c>
      <c r="C151" s="1">
        <v>9</v>
      </c>
      <c r="D151" s="6" t="s">
        <v>31</v>
      </c>
      <c r="E151" s="1">
        <v>6</v>
      </c>
      <c r="F151" s="1">
        <v>3</v>
      </c>
      <c r="G151" s="1" t="str">
        <f t="shared" si="3"/>
        <v>6-3kW</v>
      </c>
      <c r="H151" s="1">
        <f>VLOOKUP(G151,辅助表!B:C,2,0)</f>
        <v>132</v>
      </c>
      <c r="I151" s="1">
        <f>VLOOKUP(H151,辅助表!$F:$G,2,0)</f>
        <v>38</v>
      </c>
      <c r="J151" s="1" t="s">
        <v>37</v>
      </c>
      <c r="K151" s="1" t="s">
        <v>36</v>
      </c>
    </row>
    <row r="152" spans="1:11">
      <c r="A152" s="1">
        <v>800</v>
      </c>
      <c r="B152" s="5">
        <v>9</v>
      </c>
      <c r="C152" s="1">
        <v>9</v>
      </c>
      <c r="D152" s="6" t="s">
        <v>31</v>
      </c>
      <c r="E152" s="1">
        <v>4</v>
      </c>
      <c r="F152" s="1">
        <v>3</v>
      </c>
      <c r="G152" s="1" t="str">
        <f t="shared" si="3"/>
        <v>4-3kW</v>
      </c>
      <c r="H152" s="1">
        <f>VLOOKUP(G152,辅助表!B:C,2,0)</f>
        <v>100</v>
      </c>
      <c r="I152" s="1">
        <f>VLOOKUP(H152,辅助表!$F:$G,2,0)</f>
        <v>28</v>
      </c>
      <c r="J152" s="1" t="s">
        <v>37</v>
      </c>
      <c r="K152" s="1" t="s">
        <v>35</v>
      </c>
    </row>
    <row r="153" spans="1:11">
      <c r="A153" s="1">
        <v>800</v>
      </c>
      <c r="B153" s="5">
        <v>9</v>
      </c>
      <c r="C153" s="1">
        <v>9</v>
      </c>
      <c r="D153" s="6" t="s">
        <v>31</v>
      </c>
      <c r="E153" s="1">
        <v>4</v>
      </c>
      <c r="F153" s="1">
        <v>4</v>
      </c>
      <c r="G153" s="1" t="str">
        <f t="shared" si="3"/>
        <v>4-4kW</v>
      </c>
      <c r="H153" s="1">
        <f>VLOOKUP(G153,辅助表!B:C,2,0)</f>
        <v>112</v>
      </c>
      <c r="I153" s="1">
        <f>VLOOKUP(H153,辅助表!$F:$G,2,0)</f>
        <v>28</v>
      </c>
      <c r="J153" s="1" t="s">
        <v>37</v>
      </c>
      <c r="K153" s="1" t="s">
        <v>35</v>
      </c>
    </row>
    <row r="154" spans="1:11">
      <c r="A154" s="1">
        <v>800</v>
      </c>
      <c r="B154" s="5">
        <v>9</v>
      </c>
      <c r="C154" s="1">
        <v>9</v>
      </c>
      <c r="D154" s="6" t="s">
        <v>31</v>
      </c>
      <c r="E154" s="1">
        <v>4</v>
      </c>
      <c r="F154" s="1">
        <v>5.5</v>
      </c>
      <c r="G154" s="1" t="str">
        <f t="shared" si="3"/>
        <v>4-5.5kW</v>
      </c>
      <c r="H154" s="1">
        <f>VLOOKUP(G154,辅助表!B:C,2,0)</f>
        <v>132</v>
      </c>
      <c r="I154" s="1">
        <f>VLOOKUP(H154,辅助表!$F:$G,2,0)</f>
        <v>38</v>
      </c>
      <c r="J154" s="1" t="s">
        <v>37</v>
      </c>
      <c r="K154" s="1" t="s">
        <v>36</v>
      </c>
    </row>
    <row r="155" spans="1:11">
      <c r="A155" s="1">
        <v>800</v>
      </c>
      <c r="B155" s="5">
        <v>9</v>
      </c>
      <c r="C155" s="1">
        <v>9</v>
      </c>
      <c r="D155" s="6" t="s">
        <v>31</v>
      </c>
      <c r="E155" s="1">
        <v>4</v>
      </c>
      <c r="F155" s="1">
        <v>7.5</v>
      </c>
      <c r="G155" s="1" t="str">
        <f t="shared" si="3"/>
        <v>4-7.5kW</v>
      </c>
      <c r="H155" s="1">
        <f>VLOOKUP(G155,辅助表!B:C,2,0)</f>
        <v>132</v>
      </c>
      <c r="I155" s="1">
        <f>VLOOKUP(H155,辅助表!$F:$G,2,0)</f>
        <v>38</v>
      </c>
      <c r="J155" s="1" t="s">
        <v>37</v>
      </c>
      <c r="K155" s="1" t="s">
        <v>36</v>
      </c>
    </row>
    <row r="156" spans="1:11">
      <c r="A156" s="1">
        <v>800</v>
      </c>
      <c r="B156" s="5">
        <v>9</v>
      </c>
      <c r="C156" s="1">
        <v>9</v>
      </c>
      <c r="D156" s="6" t="s">
        <v>31</v>
      </c>
      <c r="E156" s="1">
        <v>4</v>
      </c>
      <c r="F156" s="1">
        <v>11</v>
      </c>
      <c r="G156" s="1" t="str">
        <f t="shared" si="3"/>
        <v>4-11kW</v>
      </c>
      <c r="H156" s="1">
        <f>VLOOKUP(G156,辅助表!B:C,2,0)</f>
        <v>160</v>
      </c>
      <c r="I156" s="1">
        <f>VLOOKUP(H156,辅助表!$F:$G,2,0)</f>
        <v>42</v>
      </c>
      <c r="J156" s="1" t="s">
        <v>37</v>
      </c>
      <c r="K156" s="1" t="s">
        <v>38</v>
      </c>
    </row>
    <row r="157" spans="1:11">
      <c r="A157" s="1">
        <v>800</v>
      </c>
      <c r="B157" s="1">
        <v>12</v>
      </c>
      <c r="C157" s="1">
        <v>12</v>
      </c>
      <c r="D157" s="6" t="s">
        <v>31</v>
      </c>
      <c r="E157" s="1">
        <v>6</v>
      </c>
      <c r="F157" s="1">
        <v>1.1</v>
      </c>
      <c r="G157" s="1" t="str">
        <f t="shared" si="3"/>
        <v>6-1.1kW</v>
      </c>
      <c r="H157" s="1">
        <f>VLOOKUP(G157,辅助表!B:C,2,0)</f>
        <v>90</v>
      </c>
      <c r="I157" s="1">
        <f>VLOOKUP(H157,辅助表!$F:$G,2,0)</f>
        <v>24</v>
      </c>
      <c r="J157" s="1" t="s">
        <v>39</v>
      </c>
      <c r="K157" s="5" t="s">
        <v>34</v>
      </c>
    </row>
    <row r="158" spans="1:11">
      <c r="A158" s="1">
        <v>800</v>
      </c>
      <c r="B158" s="1">
        <v>12</v>
      </c>
      <c r="C158" s="1">
        <v>12</v>
      </c>
      <c r="D158" s="6" t="s">
        <v>31</v>
      </c>
      <c r="E158" s="1">
        <v>6</v>
      </c>
      <c r="F158" s="1">
        <v>1.5</v>
      </c>
      <c r="G158" s="1" t="str">
        <f t="shared" si="3"/>
        <v>6-1.5kW</v>
      </c>
      <c r="H158" s="1">
        <f>VLOOKUP(G158,辅助表!B:C,2,0)</f>
        <v>100</v>
      </c>
      <c r="I158" s="1">
        <f>VLOOKUP(H158,辅助表!$F:$G,2,0)</f>
        <v>28</v>
      </c>
      <c r="J158" s="1" t="s">
        <v>39</v>
      </c>
      <c r="K158" s="1" t="s">
        <v>35</v>
      </c>
    </row>
    <row r="159" spans="1:11">
      <c r="A159" s="1">
        <v>800</v>
      </c>
      <c r="B159" s="1">
        <v>12</v>
      </c>
      <c r="C159" s="1">
        <v>12</v>
      </c>
      <c r="D159" s="6" t="s">
        <v>31</v>
      </c>
      <c r="E159" s="1">
        <v>6</v>
      </c>
      <c r="F159" s="1">
        <v>2.2</v>
      </c>
      <c r="G159" s="1" t="str">
        <f t="shared" si="3"/>
        <v>6-2.2kW</v>
      </c>
      <c r="H159" s="1">
        <f>VLOOKUP(G159,辅助表!B:C,2,0)</f>
        <v>112</v>
      </c>
      <c r="I159" s="1">
        <f>VLOOKUP(H159,辅助表!$F:$G,2,0)</f>
        <v>28</v>
      </c>
      <c r="J159" s="1" t="s">
        <v>39</v>
      </c>
      <c r="K159" s="1" t="s">
        <v>35</v>
      </c>
    </row>
    <row r="160" spans="1:11">
      <c r="A160" s="1">
        <v>800</v>
      </c>
      <c r="B160" s="1">
        <v>12</v>
      </c>
      <c r="C160" s="1">
        <v>12</v>
      </c>
      <c r="D160" s="6" t="s">
        <v>31</v>
      </c>
      <c r="E160" s="1">
        <v>6</v>
      </c>
      <c r="F160" s="1">
        <v>3</v>
      </c>
      <c r="G160" s="1" t="str">
        <f t="shared" si="3"/>
        <v>6-3kW</v>
      </c>
      <c r="H160" s="1">
        <f>VLOOKUP(G160,辅助表!B:C,2,0)</f>
        <v>132</v>
      </c>
      <c r="I160" s="1">
        <f>VLOOKUP(H160,辅助表!$F:$G,2,0)</f>
        <v>38</v>
      </c>
      <c r="J160" s="1" t="s">
        <v>39</v>
      </c>
      <c r="K160" s="1" t="s">
        <v>36</v>
      </c>
    </row>
    <row r="161" spans="1:11">
      <c r="A161" s="1">
        <v>800</v>
      </c>
      <c r="B161" s="1">
        <v>12</v>
      </c>
      <c r="C161" s="1">
        <v>12</v>
      </c>
      <c r="D161" s="6" t="s">
        <v>31</v>
      </c>
      <c r="E161" s="1">
        <v>4</v>
      </c>
      <c r="F161" s="1">
        <v>4</v>
      </c>
      <c r="G161" s="1" t="str">
        <f t="shared" si="3"/>
        <v>4-4kW</v>
      </c>
      <c r="H161" s="1">
        <f>VLOOKUP(G161,辅助表!B:C,2,0)</f>
        <v>112</v>
      </c>
      <c r="I161" s="1">
        <f>VLOOKUP(H161,辅助表!$F:$G,2,0)</f>
        <v>28</v>
      </c>
      <c r="J161" s="1" t="s">
        <v>39</v>
      </c>
      <c r="K161" s="1" t="s">
        <v>35</v>
      </c>
    </row>
    <row r="162" spans="1:11">
      <c r="A162" s="1">
        <v>800</v>
      </c>
      <c r="B162" s="1">
        <v>12</v>
      </c>
      <c r="C162" s="1">
        <v>12</v>
      </c>
      <c r="D162" s="6" t="s">
        <v>31</v>
      </c>
      <c r="E162" s="1">
        <v>4</v>
      </c>
      <c r="F162" s="1">
        <v>5.5</v>
      </c>
      <c r="G162" s="1" t="str">
        <f t="shared" si="3"/>
        <v>4-5.5kW</v>
      </c>
      <c r="H162" s="1">
        <f>VLOOKUP(G162,辅助表!B:C,2,0)</f>
        <v>132</v>
      </c>
      <c r="I162" s="1">
        <f>VLOOKUP(H162,辅助表!$F:$G,2,0)</f>
        <v>38</v>
      </c>
      <c r="J162" s="1" t="s">
        <v>39</v>
      </c>
      <c r="K162" s="1" t="s">
        <v>36</v>
      </c>
    </row>
    <row r="163" spans="1:11">
      <c r="A163" s="1">
        <v>800</v>
      </c>
      <c r="B163" s="1">
        <v>12</v>
      </c>
      <c r="C163" s="1">
        <v>12</v>
      </c>
      <c r="D163" s="6" t="s">
        <v>31</v>
      </c>
      <c r="E163" s="1">
        <v>4</v>
      </c>
      <c r="F163" s="1">
        <v>7.5</v>
      </c>
      <c r="G163" s="1" t="str">
        <f t="shared" ref="G163:G201" si="4">E163&amp;"-"&amp;F163&amp;"kW"</f>
        <v>4-7.5kW</v>
      </c>
      <c r="H163" s="1">
        <f>VLOOKUP(G163,辅助表!B:C,2,0)</f>
        <v>132</v>
      </c>
      <c r="I163" s="1">
        <f>VLOOKUP(H163,辅助表!$F:$G,2,0)</f>
        <v>38</v>
      </c>
      <c r="J163" s="1" t="s">
        <v>39</v>
      </c>
      <c r="K163" s="1" t="s">
        <v>36</v>
      </c>
    </row>
    <row r="164" spans="1:11">
      <c r="A164" s="1">
        <v>800</v>
      </c>
      <c r="B164" s="1">
        <v>12</v>
      </c>
      <c r="C164" s="1">
        <v>12</v>
      </c>
      <c r="D164" s="6" t="s">
        <v>31</v>
      </c>
      <c r="E164" s="1">
        <v>4</v>
      </c>
      <c r="F164" s="1">
        <v>11</v>
      </c>
      <c r="G164" s="1" t="str">
        <f t="shared" si="4"/>
        <v>4-11kW</v>
      </c>
      <c r="H164" s="1">
        <f>VLOOKUP(G164,辅助表!B:C,2,0)</f>
        <v>160</v>
      </c>
      <c r="I164" s="1">
        <f>VLOOKUP(H164,辅助表!$F:$G,2,0)</f>
        <v>42</v>
      </c>
      <c r="J164" s="1" t="s">
        <v>39</v>
      </c>
      <c r="K164" s="1" t="s">
        <v>38</v>
      </c>
    </row>
    <row r="165" spans="1:11">
      <c r="A165" s="1">
        <v>900</v>
      </c>
      <c r="B165" s="1">
        <v>12</v>
      </c>
      <c r="C165" s="1">
        <v>6</v>
      </c>
      <c r="D165" s="1" t="s">
        <v>41</v>
      </c>
      <c r="E165" s="1">
        <v>6</v>
      </c>
      <c r="F165" s="1">
        <v>1.5</v>
      </c>
      <c r="G165" s="1" t="str">
        <f t="shared" si="4"/>
        <v>6-1.5kW</v>
      </c>
      <c r="H165" s="1">
        <f>VLOOKUP(G165,辅助表!B:C,2,0)</f>
        <v>100</v>
      </c>
      <c r="I165" s="1">
        <f>VLOOKUP(H165,辅助表!$F:$G,2,0)</f>
        <v>28</v>
      </c>
      <c r="J165" s="1" t="s">
        <v>39</v>
      </c>
      <c r="K165" s="1" t="s">
        <v>35</v>
      </c>
    </row>
    <row r="166" spans="1:11">
      <c r="A166" s="1">
        <v>900</v>
      </c>
      <c r="B166" s="1">
        <v>12</v>
      </c>
      <c r="C166" s="1">
        <v>6</v>
      </c>
      <c r="D166" s="1" t="s">
        <v>41</v>
      </c>
      <c r="E166" s="1">
        <v>6</v>
      </c>
      <c r="F166" s="1">
        <v>2.2</v>
      </c>
      <c r="G166" s="1" t="str">
        <f t="shared" si="4"/>
        <v>6-2.2kW</v>
      </c>
      <c r="H166" s="1">
        <f>VLOOKUP(G166,辅助表!B:C,2,0)</f>
        <v>112</v>
      </c>
      <c r="I166" s="1">
        <f>VLOOKUP(H166,辅助表!$F:$G,2,0)</f>
        <v>28</v>
      </c>
      <c r="J166" s="1" t="s">
        <v>39</v>
      </c>
      <c r="K166" s="1" t="s">
        <v>35</v>
      </c>
    </row>
    <row r="167" spans="1:11">
      <c r="A167" s="1">
        <v>900</v>
      </c>
      <c r="B167" s="1">
        <v>12</v>
      </c>
      <c r="C167" s="1">
        <v>6</v>
      </c>
      <c r="D167" s="1" t="s">
        <v>41</v>
      </c>
      <c r="E167" s="1">
        <v>6</v>
      </c>
      <c r="F167" s="1">
        <v>3</v>
      </c>
      <c r="G167" s="1" t="str">
        <f t="shared" si="4"/>
        <v>6-3kW</v>
      </c>
      <c r="H167" s="1">
        <f>VLOOKUP(G167,辅助表!B:C,2,0)</f>
        <v>132</v>
      </c>
      <c r="I167" s="1">
        <f>VLOOKUP(H167,辅助表!$F:$G,2,0)</f>
        <v>38</v>
      </c>
      <c r="J167" s="1" t="s">
        <v>39</v>
      </c>
      <c r="K167" s="1" t="s">
        <v>36</v>
      </c>
    </row>
    <row r="168" spans="1:11">
      <c r="A168" s="1">
        <v>900</v>
      </c>
      <c r="B168" s="1">
        <v>12</v>
      </c>
      <c r="C168" s="1">
        <v>6</v>
      </c>
      <c r="D168" s="1" t="s">
        <v>41</v>
      </c>
      <c r="E168" s="1">
        <v>6</v>
      </c>
      <c r="F168" s="1">
        <v>4</v>
      </c>
      <c r="G168" s="1" t="str">
        <f t="shared" si="4"/>
        <v>6-4kW</v>
      </c>
      <c r="H168" s="1">
        <f>VLOOKUP(G168,辅助表!B:C,2,0)</f>
        <v>132</v>
      </c>
      <c r="I168" s="1">
        <f>VLOOKUP(H168,辅助表!$F:$G,2,0)</f>
        <v>38</v>
      </c>
      <c r="J168" s="1" t="s">
        <v>39</v>
      </c>
      <c r="K168" s="1" t="s">
        <v>36</v>
      </c>
    </row>
    <row r="169" spans="1:11">
      <c r="A169" s="1">
        <v>900</v>
      </c>
      <c r="B169" s="1">
        <v>12</v>
      </c>
      <c r="C169" s="1">
        <v>6</v>
      </c>
      <c r="D169" s="1" t="s">
        <v>41</v>
      </c>
      <c r="E169" s="1">
        <v>4</v>
      </c>
      <c r="F169" s="1">
        <v>4</v>
      </c>
      <c r="G169" s="1" t="str">
        <f t="shared" si="4"/>
        <v>4-4kW</v>
      </c>
      <c r="H169" s="1">
        <f>VLOOKUP(G169,辅助表!B:C,2,0)</f>
        <v>112</v>
      </c>
      <c r="I169" s="1">
        <f>VLOOKUP(H169,辅助表!$F:$G,2,0)</f>
        <v>28</v>
      </c>
      <c r="J169" s="1" t="s">
        <v>39</v>
      </c>
      <c r="K169" s="1" t="s">
        <v>35</v>
      </c>
    </row>
    <row r="170" spans="1:11">
      <c r="A170" s="1">
        <v>900</v>
      </c>
      <c r="B170" s="1">
        <v>12</v>
      </c>
      <c r="C170" s="1">
        <v>6</v>
      </c>
      <c r="D170" s="1" t="s">
        <v>41</v>
      </c>
      <c r="E170" s="1">
        <v>4</v>
      </c>
      <c r="F170" s="1">
        <v>5.5</v>
      </c>
      <c r="G170" s="1" t="str">
        <f t="shared" si="4"/>
        <v>4-5.5kW</v>
      </c>
      <c r="H170" s="1">
        <f>VLOOKUP(G170,辅助表!B:C,2,0)</f>
        <v>132</v>
      </c>
      <c r="I170" s="1">
        <f>VLOOKUP(H170,辅助表!$F:$G,2,0)</f>
        <v>38</v>
      </c>
      <c r="J170" s="1" t="s">
        <v>39</v>
      </c>
      <c r="K170" s="1" t="s">
        <v>36</v>
      </c>
    </row>
    <row r="171" spans="1:11">
      <c r="A171" s="1">
        <v>900</v>
      </c>
      <c r="B171" s="1">
        <v>12</v>
      </c>
      <c r="C171" s="1">
        <v>6</v>
      </c>
      <c r="D171" s="1" t="s">
        <v>41</v>
      </c>
      <c r="E171" s="1">
        <v>4</v>
      </c>
      <c r="F171" s="1">
        <v>7.5</v>
      </c>
      <c r="G171" s="1" t="str">
        <f t="shared" si="4"/>
        <v>4-7.5kW</v>
      </c>
      <c r="H171" s="1">
        <f>VLOOKUP(G171,辅助表!B:C,2,0)</f>
        <v>132</v>
      </c>
      <c r="I171" s="1">
        <f>VLOOKUP(H171,辅助表!$F:$G,2,0)</f>
        <v>38</v>
      </c>
      <c r="J171" s="1" t="s">
        <v>39</v>
      </c>
      <c r="K171" s="1" t="s">
        <v>36</v>
      </c>
    </row>
    <row r="172" spans="1:11">
      <c r="A172" s="1">
        <v>900</v>
      </c>
      <c r="B172" s="1">
        <v>12</v>
      </c>
      <c r="C172" s="1">
        <v>6</v>
      </c>
      <c r="D172" s="1" t="s">
        <v>41</v>
      </c>
      <c r="E172" s="1">
        <v>4</v>
      </c>
      <c r="F172" s="1">
        <v>11</v>
      </c>
      <c r="G172" s="1" t="str">
        <f t="shared" si="4"/>
        <v>4-11kW</v>
      </c>
      <c r="H172" s="1">
        <f>VLOOKUP(G172,辅助表!B:C,2,0)</f>
        <v>160</v>
      </c>
      <c r="I172" s="1">
        <f>VLOOKUP(H172,辅助表!$F:$G,2,0)</f>
        <v>42</v>
      </c>
      <c r="J172" s="1" t="s">
        <v>39</v>
      </c>
      <c r="K172" s="1" t="s">
        <v>38</v>
      </c>
    </row>
    <row r="173" spans="1:11">
      <c r="A173" s="1">
        <v>900</v>
      </c>
      <c r="B173" s="1">
        <v>12</v>
      </c>
      <c r="C173" s="1">
        <v>6</v>
      </c>
      <c r="D173" s="1" t="s">
        <v>41</v>
      </c>
      <c r="E173" s="1">
        <v>4</v>
      </c>
      <c r="F173" s="1">
        <v>15</v>
      </c>
      <c r="G173" s="1" t="str">
        <f t="shared" si="4"/>
        <v>4-15kW</v>
      </c>
      <c r="H173" s="1">
        <f>VLOOKUP(G173,辅助表!B:C,2,0)</f>
        <v>160</v>
      </c>
      <c r="I173" s="1">
        <f>VLOOKUP(H173,辅助表!$F:$G,2,0)</f>
        <v>42</v>
      </c>
      <c r="J173" s="1" t="s">
        <v>39</v>
      </c>
      <c r="K173" s="1" t="s">
        <v>38</v>
      </c>
    </row>
    <row r="174" spans="1:11">
      <c r="A174" s="1">
        <v>900</v>
      </c>
      <c r="B174" s="1">
        <v>12</v>
      </c>
      <c r="C174" s="1">
        <v>12</v>
      </c>
      <c r="D174" s="1" t="s">
        <v>41</v>
      </c>
      <c r="E174" s="1">
        <v>6</v>
      </c>
      <c r="F174" s="1">
        <v>2.2</v>
      </c>
      <c r="G174" s="1" t="str">
        <f t="shared" si="4"/>
        <v>6-2.2kW</v>
      </c>
      <c r="H174" s="1">
        <f>VLOOKUP(G174,辅助表!B:C,2,0)</f>
        <v>112</v>
      </c>
      <c r="I174" s="1">
        <f>VLOOKUP(H174,辅助表!$F:$G,2,0)</f>
        <v>28</v>
      </c>
      <c r="J174" s="1" t="s">
        <v>39</v>
      </c>
      <c r="K174" s="1" t="s">
        <v>35</v>
      </c>
    </row>
    <row r="175" spans="1:11">
      <c r="A175" s="1">
        <v>900</v>
      </c>
      <c r="B175" s="1">
        <v>12</v>
      </c>
      <c r="C175" s="1">
        <v>12</v>
      </c>
      <c r="D175" s="1" t="s">
        <v>41</v>
      </c>
      <c r="E175" s="1">
        <v>6</v>
      </c>
      <c r="F175" s="1">
        <v>3</v>
      </c>
      <c r="G175" s="1" t="str">
        <f t="shared" si="4"/>
        <v>6-3kW</v>
      </c>
      <c r="H175" s="1">
        <f>VLOOKUP(G175,辅助表!B:C,2,0)</f>
        <v>132</v>
      </c>
      <c r="I175" s="1">
        <f>VLOOKUP(H175,辅助表!$F:$G,2,0)</f>
        <v>38</v>
      </c>
      <c r="J175" s="1" t="s">
        <v>39</v>
      </c>
      <c r="K175" s="1" t="s">
        <v>36</v>
      </c>
    </row>
    <row r="176" spans="1:11">
      <c r="A176" s="1">
        <v>900</v>
      </c>
      <c r="B176" s="1">
        <v>12</v>
      </c>
      <c r="C176" s="1">
        <v>12</v>
      </c>
      <c r="D176" s="1" t="s">
        <v>41</v>
      </c>
      <c r="E176" s="1">
        <v>6</v>
      </c>
      <c r="F176" s="1">
        <v>4</v>
      </c>
      <c r="G176" s="1" t="str">
        <f t="shared" si="4"/>
        <v>6-4kW</v>
      </c>
      <c r="H176" s="1">
        <f>VLOOKUP(G176,辅助表!B:C,2,0)</f>
        <v>132</v>
      </c>
      <c r="I176" s="1">
        <f>VLOOKUP(H176,辅助表!$F:$G,2,0)</f>
        <v>38</v>
      </c>
      <c r="J176" s="1" t="s">
        <v>39</v>
      </c>
      <c r="K176" s="1" t="s">
        <v>36</v>
      </c>
    </row>
    <row r="177" spans="1:11">
      <c r="A177" s="1">
        <v>900</v>
      </c>
      <c r="B177" s="1">
        <v>12</v>
      </c>
      <c r="C177" s="1">
        <v>12</v>
      </c>
      <c r="D177" s="1" t="s">
        <v>41</v>
      </c>
      <c r="E177" s="1">
        <v>6</v>
      </c>
      <c r="F177" s="1">
        <v>5.5</v>
      </c>
      <c r="G177" s="1" t="str">
        <f t="shared" si="4"/>
        <v>6-5.5kW</v>
      </c>
      <c r="H177" s="1">
        <f>VLOOKUP(G177,辅助表!B:C,2,0)</f>
        <v>132</v>
      </c>
      <c r="I177" s="1">
        <f>VLOOKUP(H177,辅助表!$F:$G,2,0)</f>
        <v>38</v>
      </c>
      <c r="J177" s="1" t="s">
        <v>39</v>
      </c>
      <c r="K177" s="1" t="s">
        <v>36</v>
      </c>
    </row>
    <row r="178" spans="1:11">
      <c r="A178" s="1">
        <v>900</v>
      </c>
      <c r="B178" s="1">
        <v>12</v>
      </c>
      <c r="C178" s="1">
        <v>12</v>
      </c>
      <c r="D178" s="1" t="s">
        <v>41</v>
      </c>
      <c r="E178" s="1">
        <v>4</v>
      </c>
      <c r="F178" s="1">
        <v>5.5</v>
      </c>
      <c r="G178" s="1" t="str">
        <f t="shared" si="4"/>
        <v>4-5.5kW</v>
      </c>
      <c r="H178" s="1">
        <f>VLOOKUP(G178,辅助表!B:C,2,0)</f>
        <v>132</v>
      </c>
      <c r="I178" s="1">
        <f>VLOOKUP(H178,辅助表!$F:$G,2,0)</f>
        <v>38</v>
      </c>
      <c r="J178" s="1" t="s">
        <v>39</v>
      </c>
      <c r="K178" s="1" t="s">
        <v>36</v>
      </c>
    </row>
    <row r="179" spans="1:11">
      <c r="A179" s="1">
        <v>900</v>
      </c>
      <c r="B179" s="1">
        <v>12</v>
      </c>
      <c r="C179" s="1">
        <v>12</v>
      </c>
      <c r="D179" s="1" t="s">
        <v>41</v>
      </c>
      <c r="E179" s="1">
        <v>4</v>
      </c>
      <c r="F179" s="1">
        <v>7.5</v>
      </c>
      <c r="G179" s="1" t="str">
        <f t="shared" si="4"/>
        <v>4-7.5kW</v>
      </c>
      <c r="H179" s="1">
        <f>VLOOKUP(G179,辅助表!B:C,2,0)</f>
        <v>132</v>
      </c>
      <c r="I179" s="1">
        <f>VLOOKUP(H179,辅助表!$F:$G,2,0)</f>
        <v>38</v>
      </c>
      <c r="J179" s="1" t="s">
        <v>39</v>
      </c>
      <c r="K179" s="1" t="s">
        <v>36</v>
      </c>
    </row>
    <row r="180" spans="1:11">
      <c r="A180" s="1">
        <v>900</v>
      </c>
      <c r="B180" s="1">
        <v>12</v>
      </c>
      <c r="C180" s="1">
        <v>12</v>
      </c>
      <c r="D180" s="1" t="s">
        <v>41</v>
      </c>
      <c r="E180" s="1">
        <v>4</v>
      </c>
      <c r="F180" s="1">
        <v>11</v>
      </c>
      <c r="G180" s="1" t="str">
        <f t="shared" si="4"/>
        <v>4-11kW</v>
      </c>
      <c r="H180" s="1">
        <f>VLOOKUP(G180,辅助表!B:C,2,0)</f>
        <v>160</v>
      </c>
      <c r="I180" s="1">
        <f>VLOOKUP(H180,辅助表!$F:$G,2,0)</f>
        <v>42</v>
      </c>
      <c r="J180" s="1" t="s">
        <v>39</v>
      </c>
      <c r="K180" s="1" t="s">
        <v>38</v>
      </c>
    </row>
    <row r="181" spans="1:11">
      <c r="A181" s="1">
        <v>900</v>
      </c>
      <c r="B181" s="1">
        <v>12</v>
      </c>
      <c r="C181" s="1">
        <v>12</v>
      </c>
      <c r="D181" s="1" t="s">
        <v>41</v>
      </c>
      <c r="E181" s="1">
        <v>4</v>
      </c>
      <c r="F181" s="1">
        <v>15</v>
      </c>
      <c r="G181" s="1" t="str">
        <f t="shared" si="4"/>
        <v>4-15kW</v>
      </c>
      <c r="H181" s="1">
        <f>VLOOKUP(G181,辅助表!B:C,2,0)</f>
        <v>160</v>
      </c>
      <c r="I181" s="1">
        <f>VLOOKUP(H181,辅助表!$F:$G,2,0)</f>
        <v>42</v>
      </c>
      <c r="J181" s="1" t="s">
        <v>39</v>
      </c>
      <c r="K181" s="1" t="s">
        <v>38</v>
      </c>
    </row>
    <row r="182" spans="1:11">
      <c r="A182" s="1">
        <v>900</v>
      </c>
      <c r="B182" s="1">
        <v>12</v>
      </c>
      <c r="C182" s="1">
        <v>12</v>
      </c>
      <c r="D182" s="1" t="s">
        <v>41</v>
      </c>
      <c r="E182" s="1">
        <v>4</v>
      </c>
      <c r="F182" s="1">
        <v>18.5</v>
      </c>
      <c r="G182" s="1" t="str">
        <f t="shared" si="4"/>
        <v>4-18.5kW</v>
      </c>
      <c r="H182" s="1">
        <f>VLOOKUP(G182,辅助表!B:C,2,0)</f>
        <v>180</v>
      </c>
      <c r="I182" s="1">
        <f>VLOOKUP(H182,辅助表!$F:$G,2,0)</f>
        <v>48</v>
      </c>
      <c r="J182" s="1" t="s">
        <v>39</v>
      </c>
      <c r="K182" s="1" t="s">
        <v>40</v>
      </c>
    </row>
    <row r="183" spans="1:11">
      <c r="A183" s="1">
        <v>1000</v>
      </c>
      <c r="B183" s="1">
        <v>12</v>
      </c>
      <c r="C183" s="1">
        <v>6</v>
      </c>
      <c r="D183" s="1" t="s">
        <v>41</v>
      </c>
      <c r="E183" s="1">
        <v>6</v>
      </c>
      <c r="F183" s="1">
        <v>1.5</v>
      </c>
      <c r="G183" s="1" t="str">
        <f t="shared" si="4"/>
        <v>6-1.5kW</v>
      </c>
      <c r="H183" s="1">
        <f>VLOOKUP(G183,辅助表!B:C,2,0)</f>
        <v>100</v>
      </c>
      <c r="I183" s="1">
        <f>VLOOKUP(H183,辅助表!$F:$G,2,0)</f>
        <v>28</v>
      </c>
      <c r="J183" s="1" t="s">
        <v>39</v>
      </c>
      <c r="K183" s="1" t="s">
        <v>35</v>
      </c>
    </row>
    <row r="184" spans="1:11">
      <c r="A184" s="1">
        <v>1000</v>
      </c>
      <c r="B184" s="1">
        <v>12</v>
      </c>
      <c r="C184" s="1">
        <v>6</v>
      </c>
      <c r="D184" s="1" t="s">
        <v>41</v>
      </c>
      <c r="E184" s="1">
        <v>6</v>
      </c>
      <c r="F184" s="1">
        <v>2.2</v>
      </c>
      <c r="G184" s="1" t="str">
        <f t="shared" si="4"/>
        <v>6-2.2kW</v>
      </c>
      <c r="H184" s="1">
        <f>VLOOKUP(G184,辅助表!B:C,2,0)</f>
        <v>112</v>
      </c>
      <c r="I184" s="1">
        <f>VLOOKUP(H184,辅助表!$F:$G,2,0)</f>
        <v>28</v>
      </c>
      <c r="J184" s="1" t="s">
        <v>39</v>
      </c>
      <c r="K184" s="1" t="s">
        <v>35</v>
      </c>
    </row>
    <row r="185" spans="1:11">
      <c r="A185" s="1">
        <v>1000</v>
      </c>
      <c r="B185" s="1">
        <v>12</v>
      </c>
      <c r="C185" s="1">
        <v>6</v>
      </c>
      <c r="D185" s="1" t="s">
        <v>41</v>
      </c>
      <c r="E185" s="1">
        <v>6</v>
      </c>
      <c r="F185" s="1">
        <v>3</v>
      </c>
      <c r="G185" s="1" t="str">
        <f t="shared" si="4"/>
        <v>6-3kW</v>
      </c>
      <c r="H185" s="1">
        <f>VLOOKUP(G185,辅助表!B:C,2,0)</f>
        <v>132</v>
      </c>
      <c r="I185" s="1">
        <f>VLOOKUP(H185,辅助表!$F:$G,2,0)</f>
        <v>38</v>
      </c>
      <c r="J185" s="1" t="s">
        <v>39</v>
      </c>
      <c r="K185" s="1" t="s">
        <v>36</v>
      </c>
    </row>
    <row r="186" spans="1:11">
      <c r="A186" s="1">
        <v>1000</v>
      </c>
      <c r="B186" s="1">
        <v>12</v>
      </c>
      <c r="C186" s="1">
        <v>6</v>
      </c>
      <c r="D186" s="1" t="s">
        <v>41</v>
      </c>
      <c r="E186" s="1">
        <v>6</v>
      </c>
      <c r="F186" s="1">
        <v>4</v>
      </c>
      <c r="G186" s="1" t="str">
        <f t="shared" si="4"/>
        <v>6-4kW</v>
      </c>
      <c r="H186" s="1">
        <f>VLOOKUP(G186,辅助表!B:C,2,0)</f>
        <v>132</v>
      </c>
      <c r="I186" s="1">
        <f>VLOOKUP(H186,辅助表!$F:$G,2,0)</f>
        <v>38</v>
      </c>
      <c r="J186" s="1" t="s">
        <v>39</v>
      </c>
      <c r="K186" s="1" t="s">
        <v>36</v>
      </c>
    </row>
    <row r="187" spans="1:11">
      <c r="A187" s="1">
        <v>1000</v>
      </c>
      <c r="B187" s="1">
        <v>12</v>
      </c>
      <c r="C187" s="1">
        <v>6</v>
      </c>
      <c r="D187" s="1" t="s">
        <v>41</v>
      </c>
      <c r="E187" s="1">
        <v>6</v>
      </c>
      <c r="F187" s="1">
        <v>5.5</v>
      </c>
      <c r="G187" s="1" t="str">
        <f t="shared" si="4"/>
        <v>6-5.5kW</v>
      </c>
      <c r="H187" s="1">
        <f>VLOOKUP(G187,辅助表!B:C,2,0)</f>
        <v>132</v>
      </c>
      <c r="I187" s="1">
        <f>VLOOKUP(H187,辅助表!$F:$G,2,0)</f>
        <v>38</v>
      </c>
      <c r="J187" s="1" t="s">
        <v>39</v>
      </c>
      <c r="K187" s="1" t="s">
        <v>36</v>
      </c>
    </row>
    <row r="188" spans="1:11">
      <c r="A188" s="1">
        <v>1000</v>
      </c>
      <c r="B188" s="1">
        <v>12</v>
      </c>
      <c r="C188" s="1">
        <v>6</v>
      </c>
      <c r="D188" s="1" t="s">
        <v>41</v>
      </c>
      <c r="E188" s="1">
        <v>4</v>
      </c>
      <c r="F188" s="1">
        <v>5.5</v>
      </c>
      <c r="G188" s="1" t="str">
        <f t="shared" si="4"/>
        <v>4-5.5kW</v>
      </c>
      <c r="H188" s="1">
        <f>VLOOKUP(G188,辅助表!B:C,2,0)</f>
        <v>132</v>
      </c>
      <c r="I188" s="1">
        <f>VLOOKUP(H188,辅助表!$F:$G,2,0)</f>
        <v>38</v>
      </c>
      <c r="J188" s="1" t="s">
        <v>39</v>
      </c>
      <c r="K188" s="1" t="s">
        <v>36</v>
      </c>
    </row>
    <row r="189" spans="1:11">
      <c r="A189" s="1">
        <v>1000</v>
      </c>
      <c r="B189" s="1">
        <v>12</v>
      </c>
      <c r="C189" s="1">
        <v>6</v>
      </c>
      <c r="D189" s="1" t="s">
        <v>41</v>
      </c>
      <c r="E189" s="1">
        <v>4</v>
      </c>
      <c r="F189" s="1">
        <v>7.5</v>
      </c>
      <c r="G189" s="1" t="str">
        <f t="shared" si="4"/>
        <v>4-7.5kW</v>
      </c>
      <c r="H189" s="1">
        <f>VLOOKUP(G189,辅助表!B:C,2,0)</f>
        <v>132</v>
      </c>
      <c r="I189" s="1">
        <f>VLOOKUP(H189,辅助表!$F:$G,2,0)</f>
        <v>38</v>
      </c>
      <c r="J189" s="1" t="s">
        <v>39</v>
      </c>
      <c r="K189" s="1" t="s">
        <v>36</v>
      </c>
    </row>
    <row r="190" spans="1:11">
      <c r="A190" s="1">
        <v>1000</v>
      </c>
      <c r="B190" s="1">
        <v>12</v>
      </c>
      <c r="C190" s="1">
        <v>6</v>
      </c>
      <c r="D190" s="1" t="s">
        <v>41</v>
      </c>
      <c r="E190" s="1">
        <v>4</v>
      </c>
      <c r="F190" s="1">
        <v>11</v>
      </c>
      <c r="G190" s="1" t="str">
        <f t="shared" si="4"/>
        <v>4-11kW</v>
      </c>
      <c r="H190" s="1">
        <f>VLOOKUP(G190,辅助表!B:C,2,0)</f>
        <v>160</v>
      </c>
      <c r="I190" s="1">
        <f>VLOOKUP(H190,辅助表!$F:$G,2,0)</f>
        <v>42</v>
      </c>
      <c r="J190" s="1" t="s">
        <v>39</v>
      </c>
      <c r="K190" s="1" t="s">
        <v>38</v>
      </c>
    </row>
    <row r="191" spans="1:11">
      <c r="A191" s="1">
        <v>1000</v>
      </c>
      <c r="B191" s="1">
        <v>12</v>
      </c>
      <c r="C191" s="1">
        <v>6</v>
      </c>
      <c r="D191" s="1" t="s">
        <v>41</v>
      </c>
      <c r="E191" s="1">
        <v>4</v>
      </c>
      <c r="F191" s="1">
        <v>15</v>
      </c>
      <c r="G191" s="1" t="str">
        <f t="shared" si="4"/>
        <v>4-15kW</v>
      </c>
      <c r="H191" s="1">
        <f>VLOOKUP(G191,辅助表!B:C,2,0)</f>
        <v>160</v>
      </c>
      <c r="I191" s="1">
        <f>VLOOKUP(H191,辅助表!$F:$G,2,0)</f>
        <v>42</v>
      </c>
      <c r="J191" s="1" t="s">
        <v>39</v>
      </c>
      <c r="K191" s="1" t="s">
        <v>38</v>
      </c>
    </row>
    <row r="192" spans="1:11">
      <c r="A192" s="1">
        <v>1000</v>
      </c>
      <c r="B192" s="1">
        <v>12</v>
      </c>
      <c r="C192" s="1">
        <v>6</v>
      </c>
      <c r="D192" s="1" t="s">
        <v>41</v>
      </c>
      <c r="E192" s="1">
        <v>4</v>
      </c>
      <c r="F192" s="1">
        <v>18.5</v>
      </c>
      <c r="G192" s="1" t="str">
        <f t="shared" si="4"/>
        <v>4-18.5kW</v>
      </c>
      <c r="H192" s="1">
        <f>VLOOKUP(G192,辅助表!B:C,2,0)</f>
        <v>180</v>
      </c>
      <c r="I192" s="1">
        <f>VLOOKUP(H192,辅助表!$F:$G,2,0)</f>
        <v>48</v>
      </c>
      <c r="J192" s="1" t="s">
        <v>39</v>
      </c>
      <c r="K192" s="1" t="s">
        <v>40</v>
      </c>
    </row>
    <row r="193" spans="1:11">
      <c r="A193" s="1">
        <v>1000</v>
      </c>
      <c r="B193" s="1">
        <v>12</v>
      </c>
      <c r="C193" s="1">
        <v>12</v>
      </c>
      <c r="D193" s="1" t="s">
        <v>41</v>
      </c>
      <c r="E193" s="1">
        <v>6</v>
      </c>
      <c r="F193" s="1">
        <v>2.2</v>
      </c>
      <c r="G193" s="1" t="str">
        <f t="shared" si="4"/>
        <v>6-2.2kW</v>
      </c>
      <c r="H193" s="1">
        <f>VLOOKUP(G193,辅助表!B:C,2,0)</f>
        <v>112</v>
      </c>
      <c r="I193" s="1">
        <f>VLOOKUP(H193,辅助表!$F:$G,2,0)</f>
        <v>28</v>
      </c>
      <c r="J193" s="1" t="s">
        <v>39</v>
      </c>
      <c r="K193" s="1" t="s">
        <v>35</v>
      </c>
    </row>
    <row r="194" spans="1:11">
      <c r="A194" s="1">
        <v>1000</v>
      </c>
      <c r="B194" s="1">
        <v>12</v>
      </c>
      <c r="C194" s="1">
        <v>12</v>
      </c>
      <c r="D194" s="1" t="s">
        <v>41</v>
      </c>
      <c r="E194" s="1">
        <v>6</v>
      </c>
      <c r="F194" s="1">
        <v>3</v>
      </c>
      <c r="G194" s="1" t="str">
        <f t="shared" si="4"/>
        <v>6-3kW</v>
      </c>
      <c r="H194" s="1">
        <f>VLOOKUP(G194,辅助表!B:C,2,0)</f>
        <v>132</v>
      </c>
      <c r="I194" s="1">
        <f>VLOOKUP(H194,辅助表!$F:$G,2,0)</f>
        <v>38</v>
      </c>
      <c r="J194" s="1" t="s">
        <v>39</v>
      </c>
      <c r="K194" s="1" t="s">
        <v>36</v>
      </c>
    </row>
    <row r="195" spans="1:11">
      <c r="A195" s="1">
        <v>1000</v>
      </c>
      <c r="B195" s="1">
        <v>12</v>
      </c>
      <c r="C195" s="1">
        <v>12</v>
      </c>
      <c r="D195" s="1" t="s">
        <v>41</v>
      </c>
      <c r="E195" s="1">
        <v>6</v>
      </c>
      <c r="F195" s="1">
        <v>4</v>
      </c>
      <c r="G195" s="1" t="str">
        <f t="shared" si="4"/>
        <v>6-4kW</v>
      </c>
      <c r="H195" s="1">
        <f>VLOOKUP(G195,辅助表!B:C,2,0)</f>
        <v>132</v>
      </c>
      <c r="I195" s="1">
        <f>VLOOKUP(H195,辅助表!$F:$G,2,0)</f>
        <v>38</v>
      </c>
      <c r="J195" s="1" t="s">
        <v>39</v>
      </c>
      <c r="K195" s="1" t="s">
        <v>36</v>
      </c>
    </row>
    <row r="196" spans="1:11">
      <c r="A196" s="1">
        <v>1000</v>
      </c>
      <c r="B196" s="1">
        <v>12</v>
      </c>
      <c r="C196" s="1">
        <v>12</v>
      </c>
      <c r="D196" s="1" t="s">
        <v>41</v>
      </c>
      <c r="E196" s="1">
        <v>6</v>
      </c>
      <c r="F196" s="1">
        <v>5.5</v>
      </c>
      <c r="G196" s="1" t="str">
        <f t="shared" si="4"/>
        <v>6-5.5kW</v>
      </c>
      <c r="H196" s="1">
        <f>VLOOKUP(G196,辅助表!B:C,2,0)</f>
        <v>132</v>
      </c>
      <c r="I196" s="1">
        <f>VLOOKUP(H196,辅助表!$F:$G,2,0)</f>
        <v>38</v>
      </c>
      <c r="J196" s="1" t="s">
        <v>39</v>
      </c>
      <c r="K196" s="1" t="s">
        <v>36</v>
      </c>
    </row>
    <row r="197" spans="1:11">
      <c r="A197" s="1">
        <v>1000</v>
      </c>
      <c r="B197" s="1">
        <v>12</v>
      </c>
      <c r="C197" s="1">
        <v>12</v>
      </c>
      <c r="D197" s="1" t="s">
        <v>41</v>
      </c>
      <c r="E197" s="1">
        <v>6</v>
      </c>
      <c r="F197" s="1">
        <v>7.5</v>
      </c>
      <c r="G197" s="1" t="str">
        <f t="shared" si="4"/>
        <v>6-7.5kW</v>
      </c>
      <c r="H197" s="1">
        <f>VLOOKUP(G197,辅助表!B:C,2,0)</f>
        <v>160</v>
      </c>
      <c r="I197" s="1">
        <f>VLOOKUP(H197,辅助表!$F:$G,2,0)</f>
        <v>42</v>
      </c>
      <c r="J197" s="1" t="s">
        <v>39</v>
      </c>
      <c r="K197" s="1" t="s">
        <v>38</v>
      </c>
    </row>
    <row r="198" spans="1:11">
      <c r="A198" s="1">
        <v>1000</v>
      </c>
      <c r="B198" s="1">
        <v>12</v>
      </c>
      <c r="C198" s="1">
        <v>12</v>
      </c>
      <c r="D198" s="1" t="s">
        <v>41</v>
      </c>
      <c r="E198" s="1">
        <v>4</v>
      </c>
      <c r="F198" s="1">
        <v>7.5</v>
      </c>
      <c r="G198" s="1" t="str">
        <f t="shared" si="4"/>
        <v>4-7.5kW</v>
      </c>
      <c r="H198" s="1">
        <f>VLOOKUP(G198,辅助表!B:C,2,0)</f>
        <v>132</v>
      </c>
      <c r="I198" s="1">
        <f>VLOOKUP(H198,辅助表!$F:$G,2,0)</f>
        <v>38</v>
      </c>
      <c r="J198" s="1" t="s">
        <v>39</v>
      </c>
      <c r="K198" s="1" t="s">
        <v>36</v>
      </c>
    </row>
    <row r="199" spans="1:11">
      <c r="A199" s="1">
        <v>1000</v>
      </c>
      <c r="B199" s="1">
        <v>12</v>
      </c>
      <c r="C199" s="1">
        <v>12</v>
      </c>
      <c r="D199" s="1" t="s">
        <v>41</v>
      </c>
      <c r="E199" s="1">
        <v>4</v>
      </c>
      <c r="F199" s="1">
        <v>11</v>
      </c>
      <c r="G199" s="1" t="str">
        <f t="shared" si="4"/>
        <v>4-11kW</v>
      </c>
      <c r="H199" s="1">
        <f>VLOOKUP(G199,辅助表!B:C,2,0)</f>
        <v>160</v>
      </c>
      <c r="I199" s="1">
        <f>VLOOKUP(H199,辅助表!$F:$G,2,0)</f>
        <v>42</v>
      </c>
      <c r="J199" s="1" t="s">
        <v>39</v>
      </c>
      <c r="K199" s="1" t="s">
        <v>38</v>
      </c>
    </row>
    <row r="200" spans="1:11">
      <c r="A200" s="1">
        <v>1000</v>
      </c>
      <c r="B200" s="1">
        <v>12</v>
      </c>
      <c r="C200" s="1">
        <v>12</v>
      </c>
      <c r="D200" s="1" t="s">
        <v>41</v>
      </c>
      <c r="E200" s="1">
        <v>4</v>
      </c>
      <c r="F200" s="1">
        <v>15</v>
      </c>
      <c r="G200" s="1" t="str">
        <f t="shared" si="4"/>
        <v>4-15kW</v>
      </c>
      <c r="H200" s="1">
        <f>VLOOKUP(G200,辅助表!B:C,2,0)</f>
        <v>160</v>
      </c>
      <c r="I200" s="1">
        <f>VLOOKUP(H200,辅助表!$F:$G,2,0)</f>
        <v>42</v>
      </c>
      <c r="J200" s="1" t="s">
        <v>39</v>
      </c>
      <c r="K200" s="1" t="s">
        <v>38</v>
      </c>
    </row>
    <row r="201" spans="1:11">
      <c r="A201" s="1">
        <v>1000</v>
      </c>
      <c r="B201" s="1">
        <v>12</v>
      </c>
      <c r="C201" s="1">
        <v>12</v>
      </c>
      <c r="D201" s="1" t="s">
        <v>41</v>
      </c>
      <c r="E201" s="1">
        <v>4</v>
      </c>
      <c r="F201" s="1">
        <v>18.5</v>
      </c>
      <c r="G201" s="1" t="str">
        <f t="shared" si="4"/>
        <v>4-18.5kW</v>
      </c>
      <c r="H201" s="1">
        <f>VLOOKUP(G201,辅助表!B:C,2,0)</f>
        <v>180</v>
      </c>
      <c r="I201" s="1">
        <f>VLOOKUP(H201,辅助表!$F:$G,2,0)</f>
        <v>48</v>
      </c>
      <c r="J201" s="1" t="s">
        <v>39</v>
      </c>
      <c r="K201" s="1" t="s">
        <v>40</v>
      </c>
    </row>
    <row r="202" spans="1:11">
      <c r="A202" s="1">
        <v>1000</v>
      </c>
      <c r="B202" s="1">
        <v>12</v>
      </c>
      <c r="C202" s="1">
        <v>12</v>
      </c>
      <c r="D202" s="1" t="s">
        <v>41</v>
      </c>
      <c r="E202" s="1">
        <v>4</v>
      </c>
      <c r="F202" s="1">
        <v>22</v>
      </c>
      <c r="G202" s="1" t="str">
        <f t="shared" ref="G202:G231" si="5">E202&amp;"-"&amp;F202&amp;"kW"</f>
        <v>4-22kW</v>
      </c>
      <c r="H202" s="1">
        <f>VLOOKUP(G202,辅助表!B:C,2,0)</f>
        <v>180</v>
      </c>
      <c r="I202" s="1">
        <f>VLOOKUP(H202,辅助表!$F:$G,2,0)</f>
        <v>48</v>
      </c>
      <c r="J202" s="1" t="s">
        <v>39</v>
      </c>
      <c r="K202" s="1" t="s">
        <v>40</v>
      </c>
    </row>
    <row r="203" spans="1:11">
      <c r="A203" s="1">
        <v>1120</v>
      </c>
      <c r="B203" s="1">
        <v>12</v>
      </c>
      <c r="C203" s="1">
        <v>12</v>
      </c>
      <c r="D203" s="1" t="s">
        <v>41</v>
      </c>
      <c r="E203" s="1">
        <v>6</v>
      </c>
      <c r="F203" s="1">
        <v>5.5</v>
      </c>
      <c r="G203" s="1" t="str">
        <f t="shared" si="5"/>
        <v>6-5.5kW</v>
      </c>
      <c r="H203" s="1">
        <f>VLOOKUP(G203,辅助表!B:C,2,0)</f>
        <v>132</v>
      </c>
      <c r="I203" s="1">
        <f>VLOOKUP(H203,辅助表!$F:$G,2,0)</f>
        <v>38</v>
      </c>
      <c r="J203" s="1" t="s">
        <v>39</v>
      </c>
      <c r="K203" s="1" t="s">
        <v>36</v>
      </c>
    </row>
    <row r="204" spans="1:11">
      <c r="A204" s="1">
        <v>1120</v>
      </c>
      <c r="B204" s="1">
        <v>12</v>
      </c>
      <c r="C204" s="1">
        <v>12</v>
      </c>
      <c r="D204" s="1" t="s">
        <v>41</v>
      </c>
      <c r="E204" s="1">
        <v>6</v>
      </c>
      <c r="F204" s="1">
        <v>7.5</v>
      </c>
      <c r="G204" s="1" t="str">
        <f t="shared" si="5"/>
        <v>6-7.5kW</v>
      </c>
      <c r="H204" s="1">
        <f>VLOOKUP(G204,辅助表!B:C,2,0)</f>
        <v>160</v>
      </c>
      <c r="I204" s="1">
        <f>VLOOKUP(H204,辅助表!$F:$G,2,0)</f>
        <v>42</v>
      </c>
      <c r="J204" s="1" t="s">
        <v>39</v>
      </c>
      <c r="K204" s="1" t="s">
        <v>38</v>
      </c>
    </row>
    <row r="205" spans="1:11">
      <c r="A205" s="1">
        <v>1120</v>
      </c>
      <c r="B205" s="1">
        <v>12</v>
      </c>
      <c r="C205" s="1">
        <v>12</v>
      </c>
      <c r="D205" s="1" t="s">
        <v>41</v>
      </c>
      <c r="E205" s="1">
        <v>6</v>
      </c>
      <c r="F205" s="1">
        <v>11</v>
      </c>
      <c r="G205" s="1" t="str">
        <f t="shared" si="5"/>
        <v>6-11kW</v>
      </c>
      <c r="H205" s="1">
        <f>VLOOKUP(G205,辅助表!B:C,2,0)</f>
        <v>160</v>
      </c>
      <c r="I205" s="1">
        <f>VLOOKUP(H205,辅助表!$F:$G,2,0)</f>
        <v>42</v>
      </c>
      <c r="J205" s="1" t="s">
        <v>39</v>
      </c>
      <c r="K205" s="1" t="s">
        <v>38</v>
      </c>
    </row>
    <row r="206" spans="1:11">
      <c r="A206" s="1">
        <v>1120</v>
      </c>
      <c r="B206" s="1">
        <v>12</v>
      </c>
      <c r="C206" s="1">
        <v>12</v>
      </c>
      <c r="D206" s="1" t="s">
        <v>41</v>
      </c>
      <c r="E206" s="1">
        <v>6</v>
      </c>
      <c r="F206" s="1">
        <v>15</v>
      </c>
      <c r="G206" s="1" t="str">
        <f t="shared" si="5"/>
        <v>6-15kW</v>
      </c>
      <c r="H206" s="1">
        <f>VLOOKUP(G206,辅助表!B:C,2,0)</f>
        <v>180</v>
      </c>
      <c r="I206" s="1">
        <f>VLOOKUP(H206,辅助表!$F:$G,2,0)</f>
        <v>48</v>
      </c>
      <c r="J206" s="1" t="s">
        <v>39</v>
      </c>
      <c r="K206" s="1" t="s">
        <v>40</v>
      </c>
    </row>
    <row r="207" spans="1:11">
      <c r="A207" s="1">
        <v>1120</v>
      </c>
      <c r="B207" s="1">
        <v>12</v>
      </c>
      <c r="C207" s="1">
        <v>12</v>
      </c>
      <c r="D207" s="1" t="s">
        <v>41</v>
      </c>
      <c r="E207" s="1">
        <v>4</v>
      </c>
      <c r="F207" s="1">
        <v>18.5</v>
      </c>
      <c r="G207" s="1" t="str">
        <f t="shared" si="5"/>
        <v>4-18.5kW</v>
      </c>
      <c r="H207" s="1">
        <f>VLOOKUP(G207,辅助表!B:C,2,0)</f>
        <v>180</v>
      </c>
      <c r="I207" s="1">
        <f>VLOOKUP(H207,辅助表!$F:$G,2,0)</f>
        <v>48</v>
      </c>
      <c r="J207" s="1" t="s">
        <v>39</v>
      </c>
      <c r="K207" s="1" t="s">
        <v>40</v>
      </c>
    </row>
    <row r="208" spans="1:11">
      <c r="A208" s="1">
        <v>1120</v>
      </c>
      <c r="B208" s="1">
        <v>12</v>
      </c>
      <c r="C208" s="1">
        <v>12</v>
      </c>
      <c r="D208" s="1" t="s">
        <v>41</v>
      </c>
      <c r="E208" s="1">
        <v>4</v>
      </c>
      <c r="F208" s="1">
        <v>22</v>
      </c>
      <c r="G208" s="1" t="str">
        <f t="shared" si="5"/>
        <v>4-22kW</v>
      </c>
      <c r="H208" s="1">
        <f>VLOOKUP(G208,辅助表!B:C,2,0)</f>
        <v>180</v>
      </c>
      <c r="I208" s="1">
        <f>VLOOKUP(H208,辅助表!$F:$G,2,0)</f>
        <v>48</v>
      </c>
      <c r="J208" s="1" t="s">
        <v>39</v>
      </c>
      <c r="K208" s="1" t="s">
        <v>40</v>
      </c>
    </row>
    <row r="209" spans="1:11">
      <c r="A209" s="1">
        <v>1120</v>
      </c>
      <c r="B209" s="1">
        <v>12</v>
      </c>
      <c r="C209" s="1">
        <v>12</v>
      </c>
      <c r="D209" s="1" t="s">
        <v>41</v>
      </c>
      <c r="E209" s="1">
        <v>4</v>
      </c>
      <c r="F209" s="1">
        <v>30</v>
      </c>
      <c r="G209" s="1" t="str">
        <f t="shared" si="5"/>
        <v>4-30kW</v>
      </c>
      <c r="H209" s="1">
        <f>VLOOKUP(G209,辅助表!B:C,2,0)</f>
        <v>200</v>
      </c>
      <c r="I209" s="1">
        <f>VLOOKUP(H209,辅助表!$F:$G,2,0)</f>
        <v>55</v>
      </c>
      <c r="J209" s="3" t="s">
        <v>42</v>
      </c>
      <c r="K209" s="3" t="s">
        <v>43</v>
      </c>
    </row>
    <row r="210" spans="1:11">
      <c r="A210" s="1">
        <v>1120</v>
      </c>
      <c r="B210" s="1">
        <v>16</v>
      </c>
      <c r="C210" s="1">
        <v>16</v>
      </c>
      <c r="D210" s="1" t="s">
        <v>41</v>
      </c>
      <c r="E210" s="1">
        <v>6</v>
      </c>
      <c r="F210" s="1">
        <v>5.5</v>
      </c>
      <c r="G210" s="1" t="str">
        <f t="shared" si="5"/>
        <v>6-5.5kW</v>
      </c>
      <c r="H210" s="1">
        <f>VLOOKUP(G210,辅助表!B:C,2,0)</f>
        <v>132</v>
      </c>
      <c r="I210" s="1">
        <f>VLOOKUP(H210,辅助表!$F:$G,2,0)</f>
        <v>38</v>
      </c>
      <c r="J210" s="1" t="s">
        <v>44</v>
      </c>
      <c r="K210" s="1" t="s">
        <v>36</v>
      </c>
    </row>
    <row r="211" spans="1:11">
      <c r="A211" s="1">
        <v>1120</v>
      </c>
      <c r="B211" s="1">
        <v>16</v>
      </c>
      <c r="C211" s="1">
        <v>16</v>
      </c>
      <c r="D211" s="1" t="s">
        <v>41</v>
      </c>
      <c r="E211" s="1">
        <v>6</v>
      </c>
      <c r="F211" s="1">
        <v>7.5</v>
      </c>
      <c r="G211" s="1" t="str">
        <f t="shared" si="5"/>
        <v>6-7.5kW</v>
      </c>
      <c r="H211" s="1">
        <f>VLOOKUP(G211,辅助表!B:C,2,0)</f>
        <v>160</v>
      </c>
      <c r="I211" s="1">
        <f>VLOOKUP(H211,辅助表!$F:$G,2,0)</f>
        <v>42</v>
      </c>
      <c r="J211" s="1" t="s">
        <v>44</v>
      </c>
      <c r="K211" s="1" t="s">
        <v>38</v>
      </c>
    </row>
    <row r="212" spans="1:11">
      <c r="A212" s="1">
        <v>1120</v>
      </c>
      <c r="B212" s="1">
        <v>16</v>
      </c>
      <c r="C212" s="1">
        <v>16</v>
      </c>
      <c r="D212" s="1" t="s">
        <v>41</v>
      </c>
      <c r="E212" s="1">
        <v>6</v>
      </c>
      <c r="F212" s="1">
        <v>11</v>
      </c>
      <c r="G212" s="1" t="str">
        <f t="shared" si="5"/>
        <v>6-11kW</v>
      </c>
      <c r="H212" s="1">
        <f>VLOOKUP(G212,辅助表!B:C,2,0)</f>
        <v>160</v>
      </c>
      <c r="I212" s="1">
        <f>VLOOKUP(H212,辅助表!$F:$G,2,0)</f>
        <v>42</v>
      </c>
      <c r="J212" s="1" t="s">
        <v>44</v>
      </c>
      <c r="K212" s="1" t="s">
        <v>38</v>
      </c>
    </row>
    <row r="213" spans="1:11">
      <c r="A213" s="1">
        <v>1120</v>
      </c>
      <c r="B213" s="1">
        <v>16</v>
      </c>
      <c r="C213" s="1">
        <v>16</v>
      </c>
      <c r="D213" s="1" t="s">
        <v>41</v>
      </c>
      <c r="E213" s="1">
        <v>6</v>
      </c>
      <c r="F213" s="1">
        <v>15</v>
      </c>
      <c r="G213" s="1" t="str">
        <f t="shared" si="5"/>
        <v>6-15kW</v>
      </c>
      <c r="H213" s="1">
        <f>VLOOKUP(G213,辅助表!B:C,2,0)</f>
        <v>180</v>
      </c>
      <c r="I213" s="1">
        <f>VLOOKUP(H213,辅助表!$F:$G,2,0)</f>
        <v>48</v>
      </c>
      <c r="J213" s="1" t="s">
        <v>44</v>
      </c>
      <c r="K213" s="1" t="s">
        <v>40</v>
      </c>
    </row>
    <row r="214" spans="1:11">
      <c r="A214" s="1">
        <v>1120</v>
      </c>
      <c r="B214" s="1">
        <v>16</v>
      </c>
      <c r="C214" s="1">
        <v>16</v>
      </c>
      <c r="D214" s="1" t="s">
        <v>41</v>
      </c>
      <c r="E214" s="1">
        <v>4</v>
      </c>
      <c r="F214" s="1">
        <v>18.5</v>
      </c>
      <c r="G214" s="1" t="str">
        <f t="shared" si="5"/>
        <v>4-18.5kW</v>
      </c>
      <c r="H214" s="1">
        <f>VLOOKUP(G214,辅助表!B:C,2,0)</f>
        <v>180</v>
      </c>
      <c r="I214" s="1">
        <f>VLOOKUP(H214,辅助表!$F:$G,2,0)</f>
        <v>48</v>
      </c>
      <c r="J214" s="1" t="s">
        <v>44</v>
      </c>
      <c r="K214" s="1" t="s">
        <v>40</v>
      </c>
    </row>
    <row r="215" spans="1:11">
      <c r="A215" s="1">
        <v>1120</v>
      </c>
      <c r="B215" s="1">
        <v>16</v>
      </c>
      <c r="C215" s="1">
        <v>16</v>
      </c>
      <c r="D215" s="1" t="s">
        <v>41</v>
      </c>
      <c r="E215" s="1">
        <v>4</v>
      </c>
      <c r="F215" s="1">
        <v>22</v>
      </c>
      <c r="G215" s="1" t="str">
        <f t="shared" si="5"/>
        <v>4-22kW</v>
      </c>
      <c r="H215" s="1">
        <f>VLOOKUP(G215,辅助表!B:C,2,0)</f>
        <v>180</v>
      </c>
      <c r="I215" s="1">
        <f>VLOOKUP(H215,辅助表!$F:$G,2,0)</f>
        <v>48</v>
      </c>
      <c r="J215" s="1" t="s">
        <v>44</v>
      </c>
      <c r="K215" s="1" t="s">
        <v>40</v>
      </c>
    </row>
    <row r="216" spans="1:11">
      <c r="A216" s="1">
        <v>1120</v>
      </c>
      <c r="B216" s="1">
        <v>16</v>
      </c>
      <c r="C216" s="1">
        <v>16</v>
      </c>
      <c r="D216" s="1" t="s">
        <v>41</v>
      </c>
      <c r="E216" s="1">
        <v>4</v>
      </c>
      <c r="F216" s="1">
        <v>30</v>
      </c>
      <c r="G216" s="1" t="str">
        <f t="shared" si="5"/>
        <v>4-30kW</v>
      </c>
      <c r="H216" s="1">
        <f>VLOOKUP(G216,辅助表!B:C,2,0)</f>
        <v>200</v>
      </c>
      <c r="I216" s="1">
        <f>VLOOKUP(H216,辅助表!$F:$G,2,0)</f>
        <v>55</v>
      </c>
      <c r="J216" s="1" t="s">
        <v>45</v>
      </c>
      <c r="K216" s="1" t="s">
        <v>43</v>
      </c>
    </row>
    <row r="217" spans="1:11">
      <c r="A217" s="1">
        <v>1250</v>
      </c>
      <c r="B217" s="1">
        <v>16</v>
      </c>
      <c r="C217" s="1">
        <v>8</v>
      </c>
      <c r="D217" s="1" t="s">
        <v>41</v>
      </c>
      <c r="E217" s="1">
        <v>6</v>
      </c>
      <c r="F217" s="1">
        <v>4</v>
      </c>
      <c r="G217" s="1" t="str">
        <f t="shared" si="5"/>
        <v>6-4kW</v>
      </c>
      <c r="H217" s="1">
        <f>VLOOKUP(G217,辅助表!B:C,2,0)</f>
        <v>132</v>
      </c>
      <c r="I217" s="1">
        <f>VLOOKUP(H217,辅助表!$F:$G,2,0)</f>
        <v>38</v>
      </c>
      <c r="J217" s="1" t="s">
        <v>44</v>
      </c>
      <c r="K217" s="1" t="s">
        <v>36</v>
      </c>
    </row>
    <row r="218" spans="1:11">
      <c r="A218" s="1">
        <v>1250</v>
      </c>
      <c r="B218" s="1">
        <v>16</v>
      </c>
      <c r="C218" s="1">
        <v>8</v>
      </c>
      <c r="D218" s="1" t="s">
        <v>41</v>
      </c>
      <c r="E218" s="1">
        <v>6</v>
      </c>
      <c r="F218" s="1">
        <v>5.5</v>
      </c>
      <c r="G218" s="1" t="str">
        <f t="shared" si="5"/>
        <v>6-5.5kW</v>
      </c>
      <c r="H218" s="1">
        <f>VLOOKUP(G218,辅助表!B:C,2,0)</f>
        <v>132</v>
      </c>
      <c r="I218" s="1">
        <f>VLOOKUP(H218,辅助表!$F:$G,2,0)</f>
        <v>38</v>
      </c>
      <c r="J218" s="1" t="s">
        <v>44</v>
      </c>
      <c r="K218" s="1" t="s">
        <v>36</v>
      </c>
    </row>
    <row r="219" spans="1:11">
      <c r="A219" s="1">
        <v>1250</v>
      </c>
      <c r="B219" s="1">
        <v>16</v>
      </c>
      <c r="C219" s="1">
        <v>8</v>
      </c>
      <c r="D219" s="1" t="s">
        <v>41</v>
      </c>
      <c r="E219" s="1">
        <v>6</v>
      </c>
      <c r="F219" s="1">
        <v>7.5</v>
      </c>
      <c r="G219" s="1" t="str">
        <f t="shared" si="5"/>
        <v>6-7.5kW</v>
      </c>
      <c r="H219" s="1">
        <f>VLOOKUP(G219,辅助表!B:C,2,0)</f>
        <v>160</v>
      </c>
      <c r="I219" s="1">
        <f>VLOOKUP(H219,辅助表!$F:$G,2,0)</f>
        <v>42</v>
      </c>
      <c r="J219" s="1" t="s">
        <v>44</v>
      </c>
      <c r="K219" s="1" t="s">
        <v>38</v>
      </c>
    </row>
    <row r="220" spans="1:11">
      <c r="A220" s="1">
        <v>1250</v>
      </c>
      <c r="B220" s="1">
        <v>16</v>
      </c>
      <c r="C220" s="1">
        <v>8</v>
      </c>
      <c r="D220" s="1" t="s">
        <v>41</v>
      </c>
      <c r="E220" s="1">
        <v>6</v>
      </c>
      <c r="F220" s="1">
        <v>11</v>
      </c>
      <c r="G220" s="1" t="str">
        <f t="shared" si="5"/>
        <v>6-11kW</v>
      </c>
      <c r="H220" s="1">
        <f>VLOOKUP(G220,辅助表!B:C,2,0)</f>
        <v>160</v>
      </c>
      <c r="I220" s="1">
        <f>VLOOKUP(H220,辅助表!$F:$G,2,0)</f>
        <v>42</v>
      </c>
      <c r="J220" s="1" t="s">
        <v>44</v>
      </c>
      <c r="K220" s="1" t="s">
        <v>38</v>
      </c>
    </row>
    <row r="221" spans="1:11">
      <c r="A221" s="1">
        <v>1250</v>
      </c>
      <c r="B221" s="1">
        <v>16</v>
      </c>
      <c r="C221" s="1">
        <v>8</v>
      </c>
      <c r="D221" s="1" t="s">
        <v>41</v>
      </c>
      <c r="E221" s="1">
        <v>6</v>
      </c>
      <c r="F221" s="1">
        <v>15</v>
      </c>
      <c r="G221" s="1" t="str">
        <f t="shared" si="5"/>
        <v>6-15kW</v>
      </c>
      <c r="H221" s="1">
        <f>VLOOKUP(G221,辅助表!B:C,2,0)</f>
        <v>180</v>
      </c>
      <c r="I221" s="1">
        <f>VLOOKUP(H221,辅助表!$F:$G,2,0)</f>
        <v>48</v>
      </c>
      <c r="J221" s="1" t="s">
        <v>44</v>
      </c>
      <c r="K221" s="1" t="s">
        <v>40</v>
      </c>
    </row>
    <row r="222" spans="1:11">
      <c r="A222" s="1">
        <v>1250</v>
      </c>
      <c r="B222" s="1">
        <v>16</v>
      </c>
      <c r="C222" s="1">
        <v>8</v>
      </c>
      <c r="D222" s="1" t="s">
        <v>41</v>
      </c>
      <c r="E222" s="1">
        <v>4</v>
      </c>
      <c r="F222" s="1">
        <v>15</v>
      </c>
      <c r="G222" s="1" t="str">
        <f t="shared" si="5"/>
        <v>4-15kW</v>
      </c>
      <c r="H222" s="1">
        <f>VLOOKUP(G222,辅助表!B:C,2,0)</f>
        <v>160</v>
      </c>
      <c r="I222" s="1">
        <f>VLOOKUP(H222,辅助表!$F:$G,2,0)</f>
        <v>42</v>
      </c>
      <c r="J222" s="1" t="s">
        <v>44</v>
      </c>
      <c r="K222" s="1" t="s">
        <v>38</v>
      </c>
    </row>
    <row r="223" spans="1:11">
      <c r="A223" s="1">
        <v>1250</v>
      </c>
      <c r="B223" s="1">
        <v>16</v>
      </c>
      <c r="C223" s="1">
        <v>8</v>
      </c>
      <c r="D223" s="1" t="s">
        <v>41</v>
      </c>
      <c r="E223" s="1">
        <v>4</v>
      </c>
      <c r="F223" s="1">
        <v>18.5</v>
      </c>
      <c r="G223" s="1" t="str">
        <f t="shared" si="5"/>
        <v>4-18.5kW</v>
      </c>
      <c r="H223" s="1">
        <f>VLOOKUP(G223,辅助表!B:C,2,0)</f>
        <v>180</v>
      </c>
      <c r="I223" s="1">
        <f>VLOOKUP(H223,辅助表!$F:$G,2,0)</f>
        <v>48</v>
      </c>
      <c r="J223" s="1" t="s">
        <v>44</v>
      </c>
      <c r="K223" s="1" t="s">
        <v>40</v>
      </c>
    </row>
    <row r="224" spans="1:11">
      <c r="A224" s="1">
        <v>1250</v>
      </c>
      <c r="B224" s="1">
        <v>16</v>
      </c>
      <c r="C224" s="1">
        <v>8</v>
      </c>
      <c r="D224" s="1" t="s">
        <v>41</v>
      </c>
      <c r="E224" s="1">
        <v>4</v>
      </c>
      <c r="F224" s="1">
        <v>22</v>
      </c>
      <c r="G224" s="1" t="str">
        <f t="shared" si="5"/>
        <v>4-22kW</v>
      </c>
      <c r="H224" s="1">
        <f>VLOOKUP(G224,辅助表!B:C,2,0)</f>
        <v>180</v>
      </c>
      <c r="I224" s="1">
        <f>VLOOKUP(H224,辅助表!$F:$G,2,0)</f>
        <v>48</v>
      </c>
      <c r="J224" s="1" t="s">
        <v>44</v>
      </c>
      <c r="K224" s="1" t="s">
        <v>40</v>
      </c>
    </row>
    <row r="225" spans="1:11">
      <c r="A225" s="1">
        <v>1250</v>
      </c>
      <c r="B225" s="1">
        <v>16</v>
      </c>
      <c r="C225" s="1">
        <v>8</v>
      </c>
      <c r="D225" s="1" t="s">
        <v>41</v>
      </c>
      <c r="E225" s="1">
        <v>4</v>
      </c>
      <c r="F225" s="1">
        <v>30</v>
      </c>
      <c r="G225" s="1" t="str">
        <f t="shared" si="5"/>
        <v>4-30kW</v>
      </c>
      <c r="H225" s="1">
        <f>VLOOKUP(G225,辅助表!B:C,2,0)</f>
        <v>200</v>
      </c>
      <c r="I225" s="1">
        <f>VLOOKUP(H225,辅助表!$F:$G,2,0)</f>
        <v>55</v>
      </c>
      <c r="J225" s="1" t="s">
        <v>45</v>
      </c>
      <c r="K225" s="1" t="s">
        <v>43</v>
      </c>
    </row>
    <row r="226" spans="1:11">
      <c r="A226" s="1">
        <v>1250</v>
      </c>
      <c r="B226" s="1">
        <v>16</v>
      </c>
      <c r="C226" s="1">
        <v>16</v>
      </c>
      <c r="D226" s="1" t="s">
        <v>41</v>
      </c>
      <c r="E226" s="1">
        <v>6</v>
      </c>
      <c r="F226" s="1">
        <v>7.5</v>
      </c>
      <c r="G226" s="1" t="str">
        <f t="shared" si="5"/>
        <v>6-7.5kW</v>
      </c>
      <c r="H226" s="1">
        <f>VLOOKUP(G226,辅助表!B:C,2,0)</f>
        <v>160</v>
      </c>
      <c r="I226" s="1">
        <f>VLOOKUP(H226,辅助表!$F:$G,2,0)</f>
        <v>42</v>
      </c>
      <c r="J226" s="1" t="s">
        <v>44</v>
      </c>
      <c r="K226" s="1" t="s">
        <v>38</v>
      </c>
    </row>
    <row r="227" spans="1:11">
      <c r="A227" s="1">
        <v>1250</v>
      </c>
      <c r="B227" s="1">
        <v>16</v>
      </c>
      <c r="C227" s="1">
        <v>16</v>
      </c>
      <c r="D227" s="1" t="s">
        <v>41</v>
      </c>
      <c r="E227" s="1">
        <v>6</v>
      </c>
      <c r="F227" s="1">
        <v>11</v>
      </c>
      <c r="G227" s="1" t="str">
        <f t="shared" si="5"/>
        <v>6-11kW</v>
      </c>
      <c r="H227" s="1">
        <f>VLOOKUP(G227,辅助表!B:C,2,0)</f>
        <v>160</v>
      </c>
      <c r="I227" s="1">
        <f>VLOOKUP(H227,辅助表!$F:$G,2,0)</f>
        <v>42</v>
      </c>
      <c r="J227" s="1" t="s">
        <v>44</v>
      </c>
      <c r="K227" s="1" t="s">
        <v>38</v>
      </c>
    </row>
    <row r="228" spans="1:11">
      <c r="A228" s="1">
        <v>1250</v>
      </c>
      <c r="B228" s="1">
        <v>16</v>
      </c>
      <c r="C228" s="1">
        <v>16</v>
      </c>
      <c r="D228" s="1" t="s">
        <v>41</v>
      </c>
      <c r="E228" s="1">
        <v>6</v>
      </c>
      <c r="F228" s="1">
        <v>15</v>
      </c>
      <c r="G228" s="1" t="str">
        <f t="shared" si="5"/>
        <v>6-15kW</v>
      </c>
      <c r="H228" s="1">
        <f>VLOOKUP(G228,辅助表!B:C,2,0)</f>
        <v>180</v>
      </c>
      <c r="I228" s="1">
        <f>VLOOKUP(H228,辅助表!$F:$G,2,0)</f>
        <v>48</v>
      </c>
      <c r="J228" s="1" t="s">
        <v>44</v>
      </c>
      <c r="K228" s="1" t="s">
        <v>40</v>
      </c>
    </row>
    <row r="229" spans="1:11">
      <c r="A229" s="1">
        <v>1250</v>
      </c>
      <c r="B229" s="1">
        <v>16</v>
      </c>
      <c r="C229" s="1">
        <v>16</v>
      </c>
      <c r="D229" s="1" t="s">
        <v>41</v>
      </c>
      <c r="E229" s="1">
        <v>6</v>
      </c>
      <c r="F229" s="1">
        <v>18.5</v>
      </c>
      <c r="G229" s="1" t="str">
        <f t="shared" si="5"/>
        <v>6-18.5kW</v>
      </c>
      <c r="H229" s="1">
        <f>VLOOKUP(G229,辅助表!B:C,2,0)</f>
        <v>200</v>
      </c>
      <c r="I229" s="1">
        <f>VLOOKUP(H229,辅助表!$F:$G,2,0)</f>
        <v>55</v>
      </c>
      <c r="J229" s="1" t="s">
        <v>45</v>
      </c>
      <c r="K229" s="1" t="s">
        <v>43</v>
      </c>
    </row>
    <row r="230" spans="1:11">
      <c r="A230" s="1">
        <v>1250</v>
      </c>
      <c r="B230" s="1">
        <v>16</v>
      </c>
      <c r="C230" s="1">
        <v>16</v>
      </c>
      <c r="D230" s="1" t="s">
        <v>41</v>
      </c>
      <c r="E230" s="1">
        <v>4</v>
      </c>
      <c r="F230" s="1">
        <v>22</v>
      </c>
      <c r="G230" s="1" t="str">
        <f t="shared" si="5"/>
        <v>4-22kW</v>
      </c>
      <c r="H230" s="1">
        <f>VLOOKUP(G230,辅助表!B:C,2,0)</f>
        <v>180</v>
      </c>
      <c r="I230" s="1">
        <f>VLOOKUP(H230,辅助表!$F:$G,2,0)</f>
        <v>48</v>
      </c>
      <c r="J230" s="1" t="s">
        <v>44</v>
      </c>
      <c r="K230" s="1" t="s">
        <v>40</v>
      </c>
    </row>
    <row r="231" spans="1:13">
      <c r="A231" s="4">
        <v>1250</v>
      </c>
      <c r="B231" s="1">
        <v>16</v>
      </c>
      <c r="C231" s="4">
        <v>16</v>
      </c>
      <c r="D231" s="4" t="s">
        <v>41</v>
      </c>
      <c r="E231" s="4">
        <v>4</v>
      </c>
      <c r="F231" s="4">
        <v>30</v>
      </c>
      <c r="G231" s="4" t="str">
        <f t="shared" si="5"/>
        <v>4-30kW</v>
      </c>
      <c r="H231" s="4">
        <f>VLOOKUP(G231,辅助表!B:C,2,0)</f>
        <v>200</v>
      </c>
      <c r="I231" s="4">
        <f>VLOOKUP(H231,辅助表!$F:$G,2,0)</f>
        <v>55</v>
      </c>
      <c r="J231" s="4" t="s">
        <v>45</v>
      </c>
      <c r="K231" s="4" t="s">
        <v>43</v>
      </c>
      <c r="L231" t="s">
        <v>187</v>
      </c>
      <c r="M231" t="s">
        <v>188</v>
      </c>
    </row>
  </sheetData>
  <mergeCells count="11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60"/>
  <sheetViews>
    <sheetView workbookViewId="0">
      <selection activeCell="A1" sqref="A1"/>
    </sheetView>
  </sheetViews>
  <sheetFormatPr defaultColWidth="9" defaultRowHeight="13.5" outlineLevelCol="6"/>
  <sheetData>
    <row r="2" spans="1:7">
      <c r="A2" s="24" t="s">
        <v>7</v>
      </c>
      <c r="B2" s="24" t="s">
        <v>115</v>
      </c>
      <c r="C2" s="24" t="s">
        <v>7</v>
      </c>
      <c r="F2" s="24" t="s">
        <v>7</v>
      </c>
      <c r="G2" s="24" t="s">
        <v>8</v>
      </c>
    </row>
    <row r="3" spans="1:7">
      <c r="A3" s="24">
        <v>71</v>
      </c>
      <c r="B3" s="25" t="s">
        <v>116</v>
      </c>
      <c r="C3" s="24">
        <v>71</v>
      </c>
      <c r="F3" s="24">
        <v>63</v>
      </c>
      <c r="G3" s="24">
        <v>11</v>
      </c>
    </row>
    <row r="4" spans="1:7">
      <c r="A4" s="25">
        <v>80</v>
      </c>
      <c r="B4" s="25" t="s">
        <v>59</v>
      </c>
      <c r="C4" s="25">
        <v>80</v>
      </c>
      <c r="F4" s="25">
        <v>71</v>
      </c>
      <c r="G4" s="24">
        <v>14</v>
      </c>
    </row>
    <row r="5" spans="1:7">
      <c r="A5" s="25">
        <v>80</v>
      </c>
      <c r="B5" s="25" t="s">
        <v>60</v>
      </c>
      <c r="C5" s="25">
        <v>80</v>
      </c>
      <c r="F5" s="25">
        <v>80</v>
      </c>
      <c r="G5" s="24">
        <v>19</v>
      </c>
    </row>
    <row r="6" spans="1:7">
      <c r="A6" s="25" t="s">
        <v>117</v>
      </c>
      <c r="B6" s="25" t="s">
        <v>61</v>
      </c>
      <c r="C6" s="25">
        <v>90</v>
      </c>
      <c r="F6" s="25">
        <v>90</v>
      </c>
      <c r="G6" s="24">
        <v>24</v>
      </c>
    </row>
    <row r="7" spans="1:7">
      <c r="A7" s="25" t="s">
        <v>118</v>
      </c>
      <c r="B7" s="25" t="s">
        <v>63</v>
      </c>
      <c r="C7" s="25">
        <v>90</v>
      </c>
      <c r="F7" s="25">
        <v>100</v>
      </c>
      <c r="G7" s="24">
        <v>28</v>
      </c>
    </row>
    <row r="8" spans="1:7">
      <c r="A8" s="25" t="s">
        <v>119</v>
      </c>
      <c r="B8" s="25" t="s">
        <v>65</v>
      </c>
      <c r="C8" s="25">
        <v>100</v>
      </c>
      <c r="F8" s="25">
        <v>112</v>
      </c>
      <c r="G8" s="24">
        <v>28</v>
      </c>
    </row>
    <row r="9" spans="1:7">
      <c r="A9" s="25" t="s">
        <v>120</v>
      </c>
      <c r="B9" s="25" t="s">
        <v>66</v>
      </c>
      <c r="C9" s="25">
        <v>112</v>
      </c>
      <c r="F9" s="25">
        <v>132</v>
      </c>
      <c r="G9" s="24">
        <v>38</v>
      </c>
    </row>
    <row r="10" spans="1:7">
      <c r="A10" s="25" t="s">
        <v>121</v>
      </c>
      <c r="B10" s="25" t="s">
        <v>68</v>
      </c>
      <c r="C10" s="25">
        <v>132</v>
      </c>
      <c r="F10" s="25">
        <v>160</v>
      </c>
      <c r="G10" s="24">
        <v>42</v>
      </c>
    </row>
    <row r="11" spans="1:7">
      <c r="A11" s="25" t="s">
        <v>121</v>
      </c>
      <c r="B11" s="25" t="s">
        <v>69</v>
      </c>
      <c r="C11" s="25">
        <v>132</v>
      </c>
      <c r="F11" s="25">
        <v>180</v>
      </c>
      <c r="G11" s="24">
        <v>48</v>
      </c>
    </row>
    <row r="12" spans="1:7">
      <c r="A12" s="25" t="s">
        <v>122</v>
      </c>
      <c r="B12" s="25" t="s">
        <v>71</v>
      </c>
      <c r="C12" s="25">
        <v>160</v>
      </c>
      <c r="F12" s="25">
        <v>200</v>
      </c>
      <c r="G12" s="24">
        <v>55</v>
      </c>
    </row>
    <row r="13" spans="1:7">
      <c r="A13" s="25" t="s">
        <v>122</v>
      </c>
      <c r="B13" s="25" t="s">
        <v>72</v>
      </c>
      <c r="C13" s="25">
        <v>160</v>
      </c>
      <c r="F13" s="25">
        <v>225</v>
      </c>
      <c r="G13" s="24">
        <v>60</v>
      </c>
    </row>
    <row r="14" spans="1:7">
      <c r="A14" s="25" t="s">
        <v>123</v>
      </c>
      <c r="B14" s="25" t="s">
        <v>74</v>
      </c>
      <c r="C14" s="25">
        <v>160</v>
      </c>
      <c r="F14" s="25">
        <v>250</v>
      </c>
      <c r="G14" s="24">
        <v>65</v>
      </c>
    </row>
    <row r="15" spans="1:7">
      <c r="A15" s="25" t="s">
        <v>124</v>
      </c>
      <c r="B15" s="25" t="s">
        <v>75</v>
      </c>
      <c r="C15" s="25">
        <v>180</v>
      </c>
      <c r="F15" s="25">
        <v>280</v>
      </c>
      <c r="G15" s="24">
        <v>75</v>
      </c>
    </row>
    <row r="16" spans="1:3">
      <c r="A16" s="25" t="s">
        <v>125</v>
      </c>
      <c r="B16" s="25" t="s">
        <v>76</v>
      </c>
      <c r="C16" s="25">
        <v>200</v>
      </c>
    </row>
    <row r="17" spans="1:3">
      <c r="A17" s="25" t="s">
        <v>125</v>
      </c>
      <c r="B17" s="25" t="s">
        <v>126</v>
      </c>
      <c r="C17" s="25">
        <v>200</v>
      </c>
    </row>
    <row r="18" spans="1:3">
      <c r="A18" s="25" t="s">
        <v>127</v>
      </c>
      <c r="B18" s="25" t="s">
        <v>128</v>
      </c>
      <c r="C18" s="25">
        <v>225</v>
      </c>
    </row>
    <row r="19" spans="1:3">
      <c r="A19" s="25" t="s">
        <v>129</v>
      </c>
      <c r="B19" s="25" t="s">
        <v>130</v>
      </c>
      <c r="C19" s="25" t="s">
        <v>129</v>
      </c>
    </row>
    <row r="20" spans="1:3">
      <c r="A20" s="25" t="s">
        <v>131</v>
      </c>
      <c r="B20" s="25" t="s">
        <v>132</v>
      </c>
      <c r="C20" s="25" t="s">
        <v>131</v>
      </c>
    </row>
    <row r="21" spans="1:3">
      <c r="A21" s="25">
        <v>63</v>
      </c>
      <c r="B21" s="25" t="s">
        <v>133</v>
      </c>
      <c r="C21" s="25">
        <v>63</v>
      </c>
    </row>
    <row r="22" spans="1:3">
      <c r="A22" s="25">
        <v>63</v>
      </c>
      <c r="B22" s="25" t="s">
        <v>134</v>
      </c>
      <c r="C22" s="25">
        <v>63</v>
      </c>
    </row>
    <row r="23" spans="1:3">
      <c r="A23" s="25">
        <v>71</v>
      </c>
      <c r="B23" s="25" t="s">
        <v>135</v>
      </c>
      <c r="C23" s="25">
        <v>71</v>
      </c>
    </row>
    <row r="24" spans="1:3">
      <c r="A24" s="25">
        <v>71</v>
      </c>
      <c r="B24" s="25" t="s">
        <v>136</v>
      </c>
      <c r="C24" s="25">
        <v>71</v>
      </c>
    </row>
    <row r="25" spans="1:3">
      <c r="A25" s="25">
        <v>80</v>
      </c>
      <c r="B25" s="25" t="s">
        <v>77</v>
      </c>
      <c r="C25" s="25">
        <v>80</v>
      </c>
    </row>
    <row r="26" spans="1:3">
      <c r="A26" s="25">
        <v>80</v>
      </c>
      <c r="B26" s="25" t="s">
        <v>78</v>
      </c>
      <c r="C26" s="25">
        <v>80</v>
      </c>
    </row>
    <row r="27" spans="1:3">
      <c r="A27" s="25" t="s">
        <v>117</v>
      </c>
      <c r="B27" s="25" t="s">
        <v>79</v>
      </c>
      <c r="C27" s="25">
        <v>90</v>
      </c>
    </row>
    <row r="28" spans="1:3">
      <c r="A28" s="25" t="s">
        <v>118</v>
      </c>
      <c r="B28" s="25" t="s">
        <v>80</v>
      </c>
      <c r="C28" s="25">
        <v>90</v>
      </c>
    </row>
    <row r="29" spans="1:3">
      <c r="A29" s="25" t="s">
        <v>119</v>
      </c>
      <c r="B29" s="25" t="s">
        <v>81</v>
      </c>
      <c r="C29" s="25">
        <v>100</v>
      </c>
    </row>
    <row r="30" spans="1:3">
      <c r="A30" s="25" t="s">
        <v>119</v>
      </c>
      <c r="B30" s="25" t="s">
        <v>82</v>
      </c>
      <c r="C30" s="25">
        <v>100</v>
      </c>
    </row>
    <row r="31" spans="1:3">
      <c r="A31" s="25" t="s">
        <v>120</v>
      </c>
      <c r="B31" s="25" t="s">
        <v>83</v>
      </c>
      <c r="C31" s="25">
        <v>112</v>
      </c>
    </row>
    <row r="32" spans="1:3">
      <c r="A32" s="25" t="s">
        <v>121</v>
      </c>
      <c r="B32" s="25" t="s">
        <v>84</v>
      </c>
      <c r="C32" s="25">
        <v>132</v>
      </c>
    </row>
    <row r="33" spans="1:3">
      <c r="A33" s="25" t="s">
        <v>137</v>
      </c>
      <c r="B33" s="25" t="s">
        <v>85</v>
      </c>
      <c r="C33" s="25">
        <v>132</v>
      </c>
    </row>
    <row r="34" spans="1:3">
      <c r="A34" s="25" t="s">
        <v>122</v>
      </c>
      <c r="B34" s="25" t="s">
        <v>86</v>
      </c>
      <c r="C34" s="25">
        <v>160</v>
      </c>
    </row>
    <row r="35" spans="1:3">
      <c r="A35" s="25" t="s">
        <v>123</v>
      </c>
      <c r="B35" s="25" t="s">
        <v>87</v>
      </c>
      <c r="C35" s="25">
        <v>160</v>
      </c>
    </row>
    <row r="36" spans="1:3">
      <c r="A36" s="25" t="s">
        <v>124</v>
      </c>
      <c r="B36" s="25" t="s">
        <v>88</v>
      </c>
      <c r="C36" s="25">
        <v>180</v>
      </c>
    </row>
    <row r="37" spans="1:3">
      <c r="A37" s="25" t="s">
        <v>138</v>
      </c>
      <c r="B37" s="25" t="s">
        <v>89</v>
      </c>
      <c r="C37" s="25">
        <v>180</v>
      </c>
    </row>
    <row r="38" spans="1:3">
      <c r="A38" s="25" t="s">
        <v>125</v>
      </c>
      <c r="B38" s="25" t="s">
        <v>90</v>
      </c>
      <c r="C38" s="25">
        <v>200</v>
      </c>
    </row>
    <row r="39" spans="1:3">
      <c r="A39" s="25" t="s">
        <v>139</v>
      </c>
      <c r="B39" s="25" t="s">
        <v>92</v>
      </c>
      <c r="C39" s="25">
        <v>225</v>
      </c>
    </row>
    <row r="40" spans="1:3">
      <c r="A40" s="25" t="s">
        <v>127</v>
      </c>
      <c r="B40" s="25" t="s">
        <v>94</v>
      </c>
      <c r="C40" s="25">
        <v>225</v>
      </c>
    </row>
    <row r="41" spans="1:3">
      <c r="A41" s="25" t="s">
        <v>129</v>
      </c>
      <c r="B41" s="25" t="s">
        <v>95</v>
      </c>
      <c r="C41" s="25" t="s">
        <v>129</v>
      </c>
    </row>
    <row r="42" spans="1:3">
      <c r="A42" s="25" t="s">
        <v>131</v>
      </c>
      <c r="B42" s="25" t="s">
        <v>96</v>
      </c>
      <c r="C42" s="25" t="s">
        <v>131</v>
      </c>
    </row>
    <row r="43" spans="1:3">
      <c r="A43" s="25">
        <v>80</v>
      </c>
      <c r="B43" s="25" t="s">
        <v>97</v>
      </c>
      <c r="C43" s="25">
        <v>80</v>
      </c>
    </row>
    <row r="44" spans="1:3">
      <c r="A44" s="25" t="s">
        <v>117</v>
      </c>
      <c r="B44" s="25" t="s">
        <v>98</v>
      </c>
      <c r="C44" s="25">
        <v>90</v>
      </c>
    </row>
    <row r="45" spans="1:3">
      <c r="A45" s="25" t="s">
        <v>118</v>
      </c>
      <c r="B45" s="25" t="s">
        <v>99</v>
      </c>
      <c r="C45" s="25">
        <v>90</v>
      </c>
    </row>
    <row r="46" spans="1:3">
      <c r="A46" s="25" t="s">
        <v>119</v>
      </c>
      <c r="B46" s="25" t="s">
        <v>100</v>
      </c>
      <c r="C46" s="25">
        <v>100</v>
      </c>
    </row>
    <row r="47" spans="1:3">
      <c r="A47" s="25" t="s">
        <v>120</v>
      </c>
      <c r="B47" s="25" t="s">
        <v>101</v>
      </c>
      <c r="C47" s="25">
        <v>112</v>
      </c>
    </row>
    <row r="48" spans="1:3">
      <c r="A48" s="25" t="s">
        <v>121</v>
      </c>
      <c r="B48" s="25" t="s">
        <v>102</v>
      </c>
      <c r="C48" s="25">
        <v>132</v>
      </c>
    </row>
    <row r="49" spans="1:3">
      <c r="A49" s="25" t="s">
        <v>137</v>
      </c>
      <c r="B49" s="25" t="s">
        <v>103</v>
      </c>
      <c r="C49" s="25">
        <v>132</v>
      </c>
    </row>
    <row r="50" spans="1:3">
      <c r="A50" s="25" t="s">
        <v>137</v>
      </c>
      <c r="B50" s="25" t="s">
        <v>104</v>
      </c>
      <c r="C50" s="25">
        <v>132</v>
      </c>
    </row>
    <row r="51" spans="1:3">
      <c r="A51" s="25" t="s">
        <v>122</v>
      </c>
      <c r="B51" s="25" t="s">
        <v>105</v>
      </c>
      <c r="C51" s="25">
        <v>160</v>
      </c>
    </row>
    <row r="52" spans="1:3">
      <c r="A52" s="25" t="s">
        <v>123</v>
      </c>
      <c r="B52" s="25" t="s">
        <v>106</v>
      </c>
      <c r="C52" s="25">
        <v>160</v>
      </c>
    </row>
    <row r="53" spans="1:3">
      <c r="A53" s="25" t="s">
        <v>138</v>
      </c>
      <c r="B53" s="25" t="s">
        <v>107</v>
      </c>
      <c r="C53" s="25">
        <v>180</v>
      </c>
    </row>
    <row r="54" spans="1:3">
      <c r="A54" s="25" t="s">
        <v>125</v>
      </c>
      <c r="B54" s="25" t="s">
        <v>108</v>
      </c>
      <c r="C54" s="25">
        <v>200</v>
      </c>
    </row>
    <row r="55" spans="1:3">
      <c r="A55" s="25" t="s">
        <v>125</v>
      </c>
      <c r="B55" s="25" t="s">
        <v>109</v>
      </c>
      <c r="C55" s="25">
        <v>200</v>
      </c>
    </row>
    <row r="56" spans="1:3">
      <c r="A56" s="25" t="s">
        <v>127</v>
      </c>
      <c r="B56" s="25" t="s">
        <v>110</v>
      </c>
      <c r="C56" s="25">
        <v>225</v>
      </c>
    </row>
    <row r="57" spans="1:3">
      <c r="A57" s="25" t="s">
        <v>129</v>
      </c>
      <c r="B57" s="25" t="s">
        <v>111</v>
      </c>
      <c r="C57" s="25" t="s">
        <v>129</v>
      </c>
    </row>
    <row r="58" spans="1:3">
      <c r="A58" s="25" t="s">
        <v>131</v>
      </c>
      <c r="B58" s="25" t="s">
        <v>112</v>
      </c>
      <c r="C58" s="25" t="s">
        <v>131</v>
      </c>
    </row>
    <row r="59" spans="1:3">
      <c r="A59" s="25" t="s">
        <v>140</v>
      </c>
      <c r="B59" s="25" t="s">
        <v>113</v>
      </c>
      <c r="C59" s="25" t="s">
        <v>140</v>
      </c>
    </row>
    <row r="60" spans="1:3">
      <c r="A60" s="25" t="s">
        <v>141</v>
      </c>
      <c r="B60" s="25" t="s">
        <v>114</v>
      </c>
      <c r="C60" s="25" t="s">
        <v>141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4"/>
  <sheetViews>
    <sheetView zoomScale="85" zoomScaleNormal="85" workbookViewId="0">
      <selection activeCell="A2" sqref="A$1:I$1048576"/>
    </sheetView>
  </sheetViews>
  <sheetFormatPr defaultColWidth="9" defaultRowHeight="13.5"/>
  <cols>
    <col min="1" max="2" width="9" style="1"/>
    <col min="3" max="3" width="6.75" style="1" customWidth="1"/>
    <col min="4" max="4" width="12.625" style="1"/>
    <col min="5" max="5" width="9" style="1"/>
    <col min="6" max="6" width="9.55833333333333" style="1" customWidth="1"/>
    <col min="7" max="12" width="9" style="1"/>
    <col min="13" max="13" width="6.75" style="1" customWidth="1"/>
    <col min="14" max="14" width="12.625" style="1"/>
    <col min="15" max="15" width="9" style="1"/>
    <col min="16" max="16" width="9.55833333333333" style="1" customWidth="1"/>
    <col min="17" max="16384" width="9" style="1"/>
  </cols>
  <sheetData>
    <row r="1" ht="30" customHeight="1" spans="1:19">
      <c r="A1" s="9" t="s">
        <v>142</v>
      </c>
      <c r="B1" s="10"/>
      <c r="C1" s="10"/>
      <c r="D1" s="10"/>
      <c r="E1" s="10"/>
      <c r="F1" s="10"/>
      <c r="G1" s="10"/>
      <c r="H1" s="10"/>
      <c r="I1" s="15"/>
      <c r="K1" s="9" t="s">
        <v>143</v>
      </c>
      <c r="L1" s="10"/>
      <c r="M1" s="10"/>
      <c r="N1" s="10"/>
      <c r="O1" s="10"/>
      <c r="P1" s="10"/>
      <c r="Q1" s="10"/>
      <c r="R1" s="10"/>
      <c r="S1" s="15"/>
    </row>
    <row r="2" ht="50" customHeight="1" spans="1:19">
      <c r="A2" s="11" t="s">
        <v>144</v>
      </c>
      <c r="B2" s="11" t="s">
        <v>145</v>
      </c>
      <c r="C2" s="11" t="s">
        <v>146</v>
      </c>
      <c r="D2" s="11" t="s">
        <v>147</v>
      </c>
      <c r="E2" s="11" t="s">
        <v>148</v>
      </c>
      <c r="F2" s="11" t="s">
        <v>149</v>
      </c>
      <c r="G2" s="11" t="s">
        <v>150</v>
      </c>
      <c r="H2" s="11" t="s">
        <v>151</v>
      </c>
      <c r="I2" s="11" t="s">
        <v>152</v>
      </c>
      <c r="K2" s="11" t="s">
        <v>144</v>
      </c>
      <c r="L2" s="11" t="s">
        <v>145</v>
      </c>
      <c r="M2" s="11" t="s">
        <v>146</v>
      </c>
      <c r="N2" s="11" t="s">
        <v>147</v>
      </c>
      <c r="O2" s="11" t="s">
        <v>148</v>
      </c>
      <c r="P2" s="11" t="s">
        <v>149</v>
      </c>
      <c r="Q2" s="11" t="s">
        <v>150</v>
      </c>
      <c r="R2" s="11" t="s">
        <v>151</v>
      </c>
      <c r="S2" s="11" t="s">
        <v>152</v>
      </c>
    </row>
    <row r="3" ht="19" customHeight="1" spans="1:19">
      <c r="A3" s="12">
        <v>25</v>
      </c>
      <c r="B3" s="12">
        <v>2800</v>
      </c>
      <c r="C3" s="12">
        <v>1</v>
      </c>
      <c r="D3" s="12">
        <v>1600</v>
      </c>
      <c r="E3" s="12">
        <v>266</v>
      </c>
      <c r="F3" s="12">
        <v>51</v>
      </c>
      <c r="G3" s="12">
        <v>75</v>
      </c>
      <c r="H3" s="12">
        <v>0.23</v>
      </c>
      <c r="I3" s="12">
        <v>0.55</v>
      </c>
      <c r="K3" s="12">
        <v>25</v>
      </c>
      <c r="L3" s="12">
        <v>2800</v>
      </c>
      <c r="M3" s="12">
        <v>1</v>
      </c>
      <c r="N3" s="12">
        <v>1700</v>
      </c>
      <c r="O3" s="12">
        <v>340</v>
      </c>
      <c r="P3" s="12">
        <v>44</v>
      </c>
      <c r="Q3" s="12">
        <v>80</v>
      </c>
      <c r="R3" s="12">
        <v>0.36</v>
      </c>
      <c r="S3" s="12">
        <v>0.75</v>
      </c>
    </row>
    <row r="4" ht="19" customHeight="1" spans="1:19">
      <c r="A4" s="13"/>
      <c r="B4" s="13"/>
      <c r="C4" s="13">
        <v>2</v>
      </c>
      <c r="D4" s="13">
        <v>2067</v>
      </c>
      <c r="E4" s="13">
        <v>230</v>
      </c>
      <c r="F4" s="13">
        <v>56</v>
      </c>
      <c r="G4" s="13">
        <v>74</v>
      </c>
      <c r="H4" s="13">
        <v>0.24</v>
      </c>
      <c r="I4" s="13"/>
      <c r="K4" s="13"/>
      <c r="L4" s="13"/>
      <c r="M4" s="13">
        <v>2</v>
      </c>
      <c r="N4" s="13">
        <v>2067</v>
      </c>
      <c r="O4" s="13">
        <v>295</v>
      </c>
      <c r="P4" s="13">
        <v>47</v>
      </c>
      <c r="Q4" s="13">
        <v>78</v>
      </c>
      <c r="R4" s="13">
        <v>0.36</v>
      </c>
      <c r="S4" s="13"/>
    </row>
    <row r="5" ht="19" customHeight="1" spans="1:19">
      <c r="A5" s="13"/>
      <c r="B5" s="13"/>
      <c r="C5" s="13">
        <v>3</v>
      </c>
      <c r="D5" s="13">
        <v>2533</v>
      </c>
      <c r="E5" s="13">
        <v>175</v>
      </c>
      <c r="F5" s="13">
        <v>57</v>
      </c>
      <c r="G5" s="13">
        <v>72</v>
      </c>
      <c r="H5" s="13">
        <v>0.22</v>
      </c>
      <c r="I5" s="13"/>
      <c r="K5" s="13"/>
      <c r="L5" s="13"/>
      <c r="M5" s="13">
        <v>3</v>
      </c>
      <c r="N5" s="13">
        <v>2433</v>
      </c>
      <c r="O5" s="13">
        <v>220</v>
      </c>
      <c r="P5" s="13">
        <v>45</v>
      </c>
      <c r="Q5" s="13">
        <v>76</v>
      </c>
      <c r="R5" s="13">
        <v>0.33</v>
      </c>
      <c r="S5" s="13"/>
    </row>
    <row r="6" ht="19" customHeight="1" spans="1:19">
      <c r="A6" s="13"/>
      <c r="B6" s="13"/>
      <c r="C6" s="13">
        <v>4</v>
      </c>
      <c r="D6" s="13">
        <v>3000</v>
      </c>
      <c r="E6" s="13">
        <v>112</v>
      </c>
      <c r="F6" s="13">
        <v>50</v>
      </c>
      <c r="G6" s="13">
        <v>69</v>
      </c>
      <c r="H6" s="13">
        <v>0.19</v>
      </c>
      <c r="I6" s="13"/>
      <c r="K6" s="13"/>
      <c r="L6" s="13"/>
      <c r="M6" s="13">
        <v>4</v>
      </c>
      <c r="N6" s="13">
        <v>2800</v>
      </c>
      <c r="O6" s="13">
        <v>100</v>
      </c>
      <c r="P6" s="13">
        <v>28</v>
      </c>
      <c r="Q6" s="13">
        <v>70</v>
      </c>
      <c r="R6" s="13">
        <v>0.28</v>
      </c>
      <c r="S6" s="13"/>
    </row>
    <row r="7" ht="19" customHeight="1" spans="1:19">
      <c r="A7" s="14">
        <v>30</v>
      </c>
      <c r="B7" s="14">
        <v>2800</v>
      </c>
      <c r="C7" s="14">
        <v>1</v>
      </c>
      <c r="D7" s="14">
        <v>1650</v>
      </c>
      <c r="E7" s="14">
        <v>290</v>
      </c>
      <c r="F7" s="14">
        <v>49</v>
      </c>
      <c r="G7" s="14">
        <v>76</v>
      </c>
      <c r="H7" s="14">
        <v>0.27</v>
      </c>
      <c r="I7" s="14">
        <v>0.55</v>
      </c>
      <c r="K7" s="14">
        <v>30</v>
      </c>
      <c r="L7" s="14">
        <v>2800</v>
      </c>
      <c r="M7" s="14">
        <v>1</v>
      </c>
      <c r="N7" s="14">
        <v>2000</v>
      </c>
      <c r="O7" s="14">
        <v>355</v>
      </c>
      <c r="P7" s="14">
        <v>43</v>
      </c>
      <c r="Q7" s="14">
        <v>80</v>
      </c>
      <c r="R7" s="14">
        <v>0.46</v>
      </c>
      <c r="S7" s="14">
        <v>0.75</v>
      </c>
    </row>
    <row r="8" ht="19" customHeight="1" spans="1:19">
      <c r="A8" s="14"/>
      <c r="B8" s="14"/>
      <c r="C8" s="14">
        <v>2</v>
      </c>
      <c r="D8" s="14">
        <v>2167</v>
      </c>
      <c r="E8" s="14">
        <v>250</v>
      </c>
      <c r="F8" s="14">
        <v>54</v>
      </c>
      <c r="G8" s="14">
        <v>75</v>
      </c>
      <c r="H8" s="14">
        <v>0.28</v>
      </c>
      <c r="I8" s="14"/>
      <c r="K8" s="14"/>
      <c r="L8" s="14"/>
      <c r="M8" s="14">
        <v>2</v>
      </c>
      <c r="N8" s="14">
        <v>2467</v>
      </c>
      <c r="O8" s="14">
        <v>316</v>
      </c>
      <c r="P8" s="14">
        <v>48</v>
      </c>
      <c r="Q8" s="14">
        <v>79</v>
      </c>
      <c r="R8" s="14">
        <v>0.45</v>
      </c>
      <c r="S8" s="14"/>
    </row>
    <row r="9" ht="19" customHeight="1" spans="1:19">
      <c r="A9" s="14"/>
      <c r="B9" s="14"/>
      <c r="C9" s="14">
        <v>3</v>
      </c>
      <c r="D9" s="14">
        <v>2683</v>
      </c>
      <c r="E9" s="14">
        <v>195</v>
      </c>
      <c r="F9" s="14">
        <v>52</v>
      </c>
      <c r="G9" s="14">
        <v>73</v>
      </c>
      <c r="H9" s="14">
        <v>0.28</v>
      </c>
      <c r="I9" s="14"/>
      <c r="K9" s="14"/>
      <c r="L9" s="14"/>
      <c r="M9" s="14">
        <v>3</v>
      </c>
      <c r="N9" s="14">
        <v>2933</v>
      </c>
      <c r="O9" s="14">
        <v>250</v>
      </c>
      <c r="P9" s="14">
        <v>50</v>
      </c>
      <c r="Q9" s="14">
        <v>78</v>
      </c>
      <c r="R9" s="14">
        <v>0.41</v>
      </c>
      <c r="S9" s="14"/>
    </row>
    <row r="10" ht="19" customHeight="1" spans="1:19">
      <c r="A10" s="14"/>
      <c r="B10" s="14"/>
      <c r="C10" s="14">
        <v>4</v>
      </c>
      <c r="D10" s="14">
        <v>3200</v>
      </c>
      <c r="E10" s="14">
        <v>130</v>
      </c>
      <c r="F10" s="14">
        <v>45</v>
      </c>
      <c r="G10" s="14">
        <v>70</v>
      </c>
      <c r="H10" s="14">
        <v>0.26</v>
      </c>
      <c r="I10" s="14"/>
      <c r="K10" s="14"/>
      <c r="L10" s="14"/>
      <c r="M10" s="14">
        <v>4</v>
      </c>
      <c r="N10" s="14">
        <v>3400</v>
      </c>
      <c r="O10" s="14">
        <v>120</v>
      </c>
      <c r="P10" s="14">
        <v>36</v>
      </c>
      <c r="Q10" s="14">
        <v>72</v>
      </c>
      <c r="R10" s="14">
        <v>0.31</v>
      </c>
      <c r="S10" s="14"/>
    </row>
    <row r="11" ht="19" customHeight="1" spans="1:19">
      <c r="A11" s="13">
        <v>35</v>
      </c>
      <c r="B11" s="13">
        <v>2800</v>
      </c>
      <c r="C11" s="13">
        <v>1</v>
      </c>
      <c r="D11" s="13">
        <v>2000</v>
      </c>
      <c r="E11" s="13">
        <v>300</v>
      </c>
      <c r="F11" s="13">
        <v>46</v>
      </c>
      <c r="G11" s="13">
        <v>76</v>
      </c>
      <c r="H11" s="13">
        <v>0.36</v>
      </c>
      <c r="I11" s="13">
        <v>0.55</v>
      </c>
      <c r="K11" s="13">
        <v>35</v>
      </c>
      <c r="L11" s="13">
        <v>2800</v>
      </c>
      <c r="M11" s="13">
        <v>1</v>
      </c>
      <c r="N11" s="13">
        <v>2300</v>
      </c>
      <c r="O11" s="13">
        <v>380</v>
      </c>
      <c r="P11" s="13">
        <v>44</v>
      </c>
      <c r="Q11" s="13">
        <v>81</v>
      </c>
      <c r="R11" s="13">
        <v>0.55</v>
      </c>
      <c r="S11" s="13">
        <v>0.75</v>
      </c>
    </row>
    <row r="12" ht="19" customHeight="1" spans="1:19">
      <c r="A12" s="13"/>
      <c r="B12" s="13"/>
      <c r="C12" s="13">
        <v>2</v>
      </c>
      <c r="D12" s="13">
        <v>2567</v>
      </c>
      <c r="E12" s="13">
        <v>250</v>
      </c>
      <c r="F12" s="13">
        <v>51</v>
      </c>
      <c r="G12" s="13">
        <v>75</v>
      </c>
      <c r="H12" s="13">
        <v>0.35</v>
      </c>
      <c r="I12" s="13"/>
      <c r="K12" s="13"/>
      <c r="L12" s="13"/>
      <c r="M12" s="13">
        <v>2</v>
      </c>
      <c r="N12" s="13">
        <v>2900</v>
      </c>
      <c r="O12" s="13">
        <v>340</v>
      </c>
      <c r="P12" s="13">
        <v>49</v>
      </c>
      <c r="Q12" s="13">
        <v>80</v>
      </c>
      <c r="R12" s="13">
        <v>0.56</v>
      </c>
      <c r="S12" s="13"/>
    </row>
    <row r="13" ht="19" customHeight="1" spans="1:19">
      <c r="A13" s="13"/>
      <c r="B13" s="13"/>
      <c r="C13" s="13">
        <v>3</v>
      </c>
      <c r="D13" s="13">
        <v>3133</v>
      </c>
      <c r="E13" s="13">
        <v>195</v>
      </c>
      <c r="F13" s="13">
        <v>52</v>
      </c>
      <c r="G13" s="13">
        <v>74</v>
      </c>
      <c r="H13" s="13">
        <v>0.33</v>
      </c>
      <c r="I13" s="13"/>
      <c r="K13" s="13"/>
      <c r="L13" s="13"/>
      <c r="M13" s="13">
        <v>3</v>
      </c>
      <c r="N13" s="13">
        <v>3500</v>
      </c>
      <c r="O13" s="13">
        <v>265</v>
      </c>
      <c r="P13" s="13">
        <v>49</v>
      </c>
      <c r="Q13" s="13">
        <v>79</v>
      </c>
      <c r="R13" s="13">
        <v>0.53</v>
      </c>
      <c r="S13" s="13"/>
    </row>
    <row r="14" ht="19" customHeight="1" spans="1:19">
      <c r="A14" s="13"/>
      <c r="B14" s="13"/>
      <c r="C14" s="13">
        <v>4</v>
      </c>
      <c r="D14" s="13">
        <v>3700</v>
      </c>
      <c r="E14" s="13">
        <v>150</v>
      </c>
      <c r="F14" s="13">
        <v>46</v>
      </c>
      <c r="G14" s="13">
        <v>72</v>
      </c>
      <c r="H14" s="13">
        <v>0.34</v>
      </c>
      <c r="I14" s="13"/>
      <c r="K14" s="13"/>
      <c r="L14" s="13"/>
      <c r="M14" s="13">
        <v>4</v>
      </c>
      <c r="N14" s="13">
        <v>4100</v>
      </c>
      <c r="O14" s="13">
        <v>160</v>
      </c>
      <c r="P14" s="13">
        <v>39</v>
      </c>
      <c r="Q14" s="13">
        <v>75</v>
      </c>
      <c r="R14" s="13">
        <v>0.47</v>
      </c>
      <c r="S14" s="13"/>
    </row>
    <row r="15" ht="19" customHeight="1" spans="1:19">
      <c r="A15" s="14">
        <v>40</v>
      </c>
      <c r="B15" s="14">
        <v>2800</v>
      </c>
      <c r="C15" s="14">
        <v>1</v>
      </c>
      <c r="D15" s="14">
        <v>2350</v>
      </c>
      <c r="E15" s="14">
        <v>290</v>
      </c>
      <c r="F15" s="14">
        <v>43</v>
      </c>
      <c r="G15" s="14">
        <v>76</v>
      </c>
      <c r="H15" s="14">
        <v>0.44</v>
      </c>
      <c r="I15" s="14">
        <v>0.55</v>
      </c>
      <c r="K15" s="14">
        <v>40</v>
      </c>
      <c r="L15" s="14">
        <v>2830</v>
      </c>
      <c r="M15" s="14">
        <v>1</v>
      </c>
      <c r="N15" s="14">
        <v>2800</v>
      </c>
      <c r="O15" s="14">
        <v>380</v>
      </c>
      <c r="P15" s="14">
        <v>45</v>
      </c>
      <c r="Q15" s="14">
        <v>81</v>
      </c>
      <c r="R15" s="14">
        <v>0.66</v>
      </c>
      <c r="S15" s="14">
        <v>1.1</v>
      </c>
    </row>
    <row r="16" ht="19" customHeight="1" spans="1:19">
      <c r="A16" s="14"/>
      <c r="B16" s="14"/>
      <c r="C16" s="14">
        <v>2</v>
      </c>
      <c r="D16" s="14">
        <v>2950</v>
      </c>
      <c r="E16" s="14">
        <v>250</v>
      </c>
      <c r="F16" s="14">
        <v>48</v>
      </c>
      <c r="G16" s="14">
        <v>76</v>
      </c>
      <c r="H16" s="14">
        <v>0.43</v>
      </c>
      <c r="I16" s="14"/>
      <c r="K16" s="14"/>
      <c r="L16" s="14"/>
      <c r="M16" s="14">
        <v>2</v>
      </c>
      <c r="N16" s="14">
        <v>3367</v>
      </c>
      <c r="O16" s="14">
        <v>340</v>
      </c>
      <c r="P16" s="14">
        <v>48</v>
      </c>
      <c r="Q16" s="14">
        <v>81</v>
      </c>
      <c r="R16" s="14">
        <v>0.66</v>
      </c>
      <c r="S16" s="14"/>
    </row>
    <row r="17" ht="19" customHeight="1" spans="1:19">
      <c r="A17" s="14"/>
      <c r="B17" s="14"/>
      <c r="C17" s="14">
        <v>3</v>
      </c>
      <c r="D17" s="14">
        <v>3550</v>
      </c>
      <c r="E17" s="14">
        <v>195</v>
      </c>
      <c r="F17" s="14">
        <v>49</v>
      </c>
      <c r="G17" s="14">
        <v>75</v>
      </c>
      <c r="H17" s="14">
        <v>0.39</v>
      </c>
      <c r="I17" s="14"/>
      <c r="K17" s="14"/>
      <c r="L17" s="14"/>
      <c r="M17" s="14">
        <v>3</v>
      </c>
      <c r="N17" s="14">
        <v>3933</v>
      </c>
      <c r="O17" s="14">
        <v>280</v>
      </c>
      <c r="P17" s="14">
        <v>47</v>
      </c>
      <c r="Q17" s="14">
        <v>79</v>
      </c>
      <c r="R17" s="14">
        <v>0.65</v>
      </c>
      <c r="S17" s="14"/>
    </row>
    <row r="18" ht="19" customHeight="1" spans="1:19">
      <c r="A18" s="14"/>
      <c r="B18" s="14"/>
      <c r="C18" s="14">
        <v>4</v>
      </c>
      <c r="D18" s="14">
        <v>4150</v>
      </c>
      <c r="E18" s="14">
        <v>162</v>
      </c>
      <c r="F18" s="14">
        <v>44</v>
      </c>
      <c r="G18" s="14">
        <v>73</v>
      </c>
      <c r="H18" s="14">
        <v>0.42</v>
      </c>
      <c r="I18" s="14"/>
      <c r="K18" s="14"/>
      <c r="L18" s="14"/>
      <c r="M18" s="14">
        <v>4</v>
      </c>
      <c r="N18" s="14">
        <v>4500</v>
      </c>
      <c r="O18" s="14">
        <v>190</v>
      </c>
      <c r="P18" s="14">
        <v>40</v>
      </c>
      <c r="Q18" s="14">
        <v>76</v>
      </c>
      <c r="R18" s="14">
        <v>0.59</v>
      </c>
      <c r="S18" s="14"/>
    </row>
    <row r="19" ht="19" customHeight="1" spans="1:19">
      <c r="A19" s="13">
        <v>45</v>
      </c>
      <c r="B19" s="13">
        <v>2800</v>
      </c>
      <c r="C19" s="13">
        <v>1</v>
      </c>
      <c r="D19" s="13">
        <v>2450</v>
      </c>
      <c r="E19" s="13">
        <v>280</v>
      </c>
      <c r="F19" s="13">
        <v>37</v>
      </c>
      <c r="G19" s="13">
        <v>76</v>
      </c>
      <c r="H19" s="13">
        <v>0.52</v>
      </c>
      <c r="I19" s="13">
        <v>0.75</v>
      </c>
      <c r="K19" s="13">
        <v>45</v>
      </c>
      <c r="L19" s="13">
        <v>2830</v>
      </c>
      <c r="M19" s="13">
        <v>1</v>
      </c>
      <c r="N19" s="13">
        <v>3400</v>
      </c>
      <c r="O19" s="13">
        <v>375</v>
      </c>
      <c r="P19" s="13">
        <v>44</v>
      </c>
      <c r="Q19" s="13">
        <v>81</v>
      </c>
      <c r="R19" s="13">
        <v>0.8</v>
      </c>
      <c r="S19" s="13">
        <v>1.1</v>
      </c>
    </row>
    <row r="20" ht="19" customHeight="1" spans="1:19">
      <c r="A20" s="13"/>
      <c r="B20" s="13"/>
      <c r="C20" s="13">
        <v>2</v>
      </c>
      <c r="D20" s="13">
        <v>3067</v>
      </c>
      <c r="E20" s="13">
        <v>260</v>
      </c>
      <c r="F20" s="13">
        <v>42</v>
      </c>
      <c r="G20" s="13">
        <v>76</v>
      </c>
      <c r="H20" s="13">
        <v>0.53</v>
      </c>
      <c r="I20" s="13"/>
      <c r="K20" s="13"/>
      <c r="L20" s="13"/>
      <c r="M20" s="13">
        <v>2</v>
      </c>
      <c r="N20" s="13">
        <v>3967</v>
      </c>
      <c r="O20" s="13">
        <v>341</v>
      </c>
      <c r="P20" s="13">
        <v>46</v>
      </c>
      <c r="Q20" s="13">
        <v>81</v>
      </c>
      <c r="R20" s="13">
        <v>0.82</v>
      </c>
      <c r="S20" s="13"/>
    </row>
    <row r="21" ht="19" customHeight="1" spans="1:19">
      <c r="A21" s="13"/>
      <c r="B21" s="13"/>
      <c r="C21" s="13">
        <v>3</v>
      </c>
      <c r="D21" s="13">
        <v>3683</v>
      </c>
      <c r="E21" s="13">
        <v>235</v>
      </c>
      <c r="F21" s="13">
        <v>44</v>
      </c>
      <c r="G21" s="13">
        <v>76</v>
      </c>
      <c r="H21" s="13">
        <v>0.55</v>
      </c>
      <c r="I21" s="13"/>
      <c r="K21" s="13"/>
      <c r="L21" s="13"/>
      <c r="M21" s="13">
        <v>3</v>
      </c>
      <c r="N21" s="13">
        <v>4533</v>
      </c>
      <c r="O21" s="13">
        <v>292</v>
      </c>
      <c r="P21" s="13">
        <v>46</v>
      </c>
      <c r="Q21" s="13">
        <v>80</v>
      </c>
      <c r="R21" s="13">
        <v>0.8</v>
      </c>
      <c r="S21" s="13"/>
    </row>
    <row r="22" ht="19" customHeight="1" spans="1:19">
      <c r="A22" s="13"/>
      <c r="B22" s="13"/>
      <c r="C22" s="13">
        <v>4</v>
      </c>
      <c r="D22" s="13">
        <v>4300</v>
      </c>
      <c r="E22" s="13">
        <v>200</v>
      </c>
      <c r="F22" s="13">
        <v>41</v>
      </c>
      <c r="G22" s="13">
        <v>75</v>
      </c>
      <c r="H22" s="13">
        <v>0.58</v>
      </c>
      <c r="I22" s="13"/>
      <c r="K22" s="13"/>
      <c r="L22" s="13"/>
      <c r="M22" s="13">
        <v>4</v>
      </c>
      <c r="N22" s="13">
        <v>5100</v>
      </c>
      <c r="O22" s="13">
        <v>230</v>
      </c>
      <c r="P22" s="13">
        <v>42</v>
      </c>
      <c r="Q22" s="13">
        <v>78</v>
      </c>
      <c r="R22" s="13">
        <v>0.78</v>
      </c>
      <c r="S22" s="13"/>
    </row>
    <row r="23" ht="19" customHeight="1" spans="1:19">
      <c r="A23" s="14">
        <v>50</v>
      </c>
      <c r="B23" s="14">
        <v>2800</v>
      </c>
      <c r="C23" s="14">
        <v>1</v>
      </c>
      <c r="D23" s="14">
        <v>2550</v>
      </c>
      <c r="E23" s="14">
        <v>280</v>
      </c>
      <c r="F23" s="14">
        <v>30</v>
      </c>
      <c r="G23" s="14">
        <v>77</v>
      </c>
      <c r="H23" s="14">
        <v>0.66</v>
      </c>
      <c r="I23" s="14">
        <v>1.1</v>
      </c>
      <c r="K23" s="13"/>
      <c r="L23" s="13">
        <v>1400</v>
      </c>
      <c r="M23" s="13">
        <v>1</v>
      </c>
      <c r="N23" s="13">
        <v>1700</v>
      </c>
      <c r="O23" s="13">
        <v>94</v>
      </c>
      <c r="P23" s="13">
        <v>44</v>
      </c>
      <c r="Q23" s="13">
        <v>66</v>
      </c>
      <c r="R23" s="13">
        <v>0.1</v>
      </c>
      <c r="S23" s="13">
        <v>0.25</v>
      </c>
    </row>
    <row r="24" ht="19" customHeight="1" spans="1:19">
      <c r="A24" s="14"/>
      <c r="B24" s="14"/>
      <c r="C24" s="14">
        <v>2</v>
      </c>
      <c r="D24" s="14">
        <v>3267</v>
      </c>
      <c r="E24" s="14">
        <v>260</v>
      </c>
      <c r="F24" s="14">
        <v>36</v>
      </c>
      <c r="G24" s="14">
        <v>76</v>
      </c>
      <c r="H24" s="14">
        <v>0.66</v>
      </c>
      <c r="I24" s="14"/>
      <c r="K24" s="13"/>
      <c r="L24" s="13"/>
      <c r="M24" s="13">
        <v>2</v>
      </c>
      <c r="N24" s="13">
        <v>1984</v>
      </c>
      <c r="O24" s="13">
        <v>85</v>
      </c>
      <c r="P24" s="13">
        <v>46</v>
      </c>
      <c r="Q24" s="13">
        <v>65</v>
      </c>
      <c r="R24" s="13">
        <v>0.1</v>
      </c>
      <c r="S24" s="13"/>
    </row>
    <row r="25" ht="19" customHeight="1" spans="1:19">
      <c r="A25" s="14"/>
      <c r="B25" s="14"/>
      <c r="C25" s="14">
        <v>3</v>
      </c>
      <c r="D25" s="14">
        <v>3983</v>
      </c>
      <c r="E25" s="14">
        <v>235</v>
      </c>
      <c r="F25" s="14">
        <v>41</v>
      </c>
      <c r="G25" s="14">
        <v>76</v>
      </c>
      <c r="H25" s="14">
        <v>0.63</v>
      </c>
      <c r="I25" s="14"/>
      <c r="K25" s="13"/>
      <c r="L25" s="13"/>
      <c r="M25" s="13">
        <v>3</v>
      </c>
      <c r="N25" s="13">
        <v>2267</v>
      </c>
      <c r="O25" s="13">
        <v>73</v>
      </c>
      <c r="P25" s="13">
        <v>46</v>
      </c>
      <c r="Q25" s="13">
        <v>64</v>
      </c>
      <c r="R25" s="13">
        <v>0.1</v>
      </c>
      <c r="S25" s="13"/>
    </row>
    <row r="26" ht="19" customHeight="1" spans="1:19">
      <c r="A26" s="14"/>
      <c r="B26" s="14"/>
      <c r="C26" s="14">
        <v>4</v>
      </c>
      <c r="D26" s="14">
        <v>4700</v>
      </c>
      <c r="E26" s="14">
        <v>200</v>
      </c>
      <c r="F26" s="14">
        <v>44</v>
      </c>
      <c r="G26" s="14">
        <v>75</v>
      </c>
      <c r="H26" s="14">
        <v>0.59</v>
      </c>
      <c r="I26" s="14"/>
      <c r="K26" s="13"/>
      <c r="L26" s="13"/>
      <c r="M26" s="13">
        <v>4</v>
      </c>
      <c r="N26" s="13">
        <v>2550</v>
      </c>
      <c r="O26" s="13">
        <v>58</v>
      </c>
      <c r="P26" s="13">
        <v>42</v>
      </c>
      <c r="Q26" s="13">
        <v>63</v>
      </c>
      <c r="R26" s="13">
        <v>0.1</v>
      </c>
      <c r="S26" s="13"/>
    </row>
    <row r="27" ht="19" customHeight="1" spans="11:19">
      <c r="K27" s="14">
        <v>50</v>
      </c>
      <c r="L27" s="14">
        <v>2830</v>
      </c>
      <c r="M27" s="14">
        <v>1</v>
      </c>
      <c r="N27" s="14">
        <v>3600</v>
      </c>
      <c r="O27" s="14">
        <v>370</v>
      </c>
      <c r="P27" s="14">
        <v>41</v>
      </c>
      <c r="Q27" s="14">
        <v>81</v>
      </c>
      <c r="R27" s="14">
        <v>0.9</v>
      </c>
      <c r="S27" s="14">
        <v>1.5</v>
      </c>
    </row>
    <row r="28" ht="19" customHeight="1" spans="11:19">
      <c r="K28" s="14"/>
      <c r="L28" s="14"/>
      <c r="M28" s="14">
        <v>2</v>
      </c>
      <c r="N28" s="14">
        <v>4200</v>
      </c>
      <c r="O28" s="14">
        <v>340</v>
      </c>
      <c r="P28" s="14">
        <v>44</v>
      </c>
      <c r="Q28" s="14">
        <v>81</v>
      </c>
      <c r="R28" s="14">
        <v>0.9</v>
      </c>
      <c r="S28" s="14"/>
    </row>
    <row r="29" ht="19" customHeight="1" spans="11:19">
      <c r="K29" s="14"/>
      <c r="L29" s="14"/>
      <c r="M29" s="14">
        <v>3</v>
      </c>
      <c r="N29" s="14">
        <v>4800</v>
      </c>
      <c r="O29" s="14">
        <v>300</v>
      </c>
      <c r="P29" s="14">
        <v>44</v>
      </c>
      <c r="Q29" s="14">
        <v>80</v>
      </c>
      <c r="R29" s="14">
        <v>0.91</v>
      </c>
      <c r="S29" s="14"/>
    </row>
    <row r="30" ht="19" customHeight="1" spans="11:19">
      <c r="K30" s="14"/>
      <c r="L30" s="14"/>
      <c r="M30" s="14">
        <v>4</v>
      </c>
      <c r="N30" s="14">
        <v>5400</v>
      </c>
      <c r="O30" s="14">
        <v>250</v>
      </c>
      <c r="P30" s="14">
        <v>42</v>
      </c>
      <c r="Q30" s="14">
        <v>79</v>
      </c>
      <c r="R30" s="14">
        <v>0.89</v>
      </c>
      <c r="S30" s="14"/>
    </row>
    <row r="31" ht="19" customHeight="1" spans="11:19">
      <c r="K31" s="14"/>
      <c r="L31" s="14">
        <v>1400</v>
      </c>
      <c r="M31" s="14">
        <v>1</v>
      </c>
      <c r="N31" s="14">
        <v>1800</v>
      </c>
      <c r="O31" s="14">
        <v>93</v>
      </c>
      <c r="P31" s="14">
        <v>41</v>
      </c>
      <c r="Q31" s="14">
        <v>66</v>
      </c>
      <c r="R31" s="14">
        <v>0.11</v>
      </c>
      <c r="S31" s="14">
        <v>0.25</v>
      </c>
    </row>
    <row r="32" ht="19" customHeight="1" spans="11:19">
      <c r="K32" s="14"/>
      <c r="L32" s="14"/>
      <c r="M32" s="14">
        <v>2</v>
      </c>
      <c r="N32" s="14">
        <v>2100</v>
      </c>
      <c r="O32" s="14">
        <v>85</v>
      </c>
      <c r="P32" s="14">
        <v>44</v>
      </c>
      <c r="Q32" s="14">
        <v>65</v>
      </c>
      <c r="R32" s="14">
        <v>0.11</v>
      </c>
      <c r="S32" s="14"/>
    </row>
    <row r="33" ht="19" customHeight="1" spans="11:19">
      <c r="K33" s="14"/>
      <c r="L33" s="14"/>
      <c r="M33" s="14">
        <v>3</v>
      </c>
      <c r="N33" s="14">
        <v>2400</v>
      </c>
      <c r="O33" s="14">
        <v>75</v>
      </c>
      <c r="P33" s="14">
        <v>44</v>
      </c>
      <c r="Q33" s="14">
        <v>65</v>
      </c>
      <c r="R33" s="14">
        <v>0.11</v>
      </c>
      <c r="S33" s="14"/>
    </row>
    <row r="34" ht="19" customHeight="1" spans="11:19">
      <c r="K34" s="14"/>
      <c r="L34" s="14"/>
      <c r="M34" s="14">
        <v>4</v>
      </c>
      <c r="N34" s="14">
        <v>2700</v>
      </c>
      <c r="O34" s="14">
        <v>63</v>
      </c>
      <c r="P34" s="14">
        <v>42</v>
      </c>
      <c r="Q34" s="14">
        <v>64</v>
      </c>
      <c r="R34" s="14">
        <v>0.11</v>
      </c>
      <c r="S34" s="14"/>
    </row>
  </sheetData>
  <mergeCells count="42">
    <mergeCell ref="A1:I1"/>
    <mergeCell ref="K1:S1"/>
    <mergeCell ref="A3:A6"/>
    <mergeCell ref="A7:A10"/>
    <mergeCell ref="A11:A14"/>
    <mergeCell ref="A15:A18"/>
    <mergeCell ref="A19:A22"/>
    <mergeCell ref="A23:A26"/>
    <mergeCell ref="B3:B6"/>
    <mergeCell ref="B7:B10"/>
    <mergeCell ref="B11:B14"/>
    <mergeCell ref="B15:B18"/>
    <mergeCell ref="B19:B22"/>
    <mergeCell ref="B23:B26"/>
    <mergeCell ref="I3:I6"/>
    <mergeCell ref="I7:I10"/>
    <mergeCell ref="I11:I14"/>
    <mergeCell ref="I15:I18"/>
    <mergeCell ref="I19:I22"/>
    <mergeCell ref="I23:I26"/>
    <mergeCell ref="K3:K6"/>
    <mergeCell ref="K7:K10"/>
    <mergeCell ref="K11:K14"/>
    <mergeCell ref="K15:K18"/>
    <mergeCell ref="K19:K26"/>
    <mergeCell ref="K27:K34"/>
    <mergeCell ref="L3:L6"/>
    <mergeCell ref="L7:L10"/>
    <mergeCell ref="L11:L14"/>
    <mergeCell ref="L15:L18"/>
    <mergeCell ref="L19:L22"/>
    <mergeCell ref="L23:L26"/>
    <mergeCell ref="L27:L30"/>
    <mergeCell ref="L31:L34"/>
    <mergeCell ref="S3:S6"/>
    <mergeCell ref="S7:S10"/>
    <mergeCell ref="S11:S14"/>
    <mergeCell ref="S15:S18"/>
    <mergeCell ref="S19:S22"/>
    <mergeCell ref="S23:S26"/>
    <mergeCell ref="S27:S30"/>
    <mergeCell ref="S31:S34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8"/>
  <sheetViews>
    <sheetView zoomScale="85" zoomScaleNormal="85" workbookViewId="0">
      <selection activeCell="K1" sqref="K$1:S$1048576"/>
    </sheetView>
  </sheetViews>
  <sheetFormatPr defaultColWidth="9" defaultRowHeight="13.5"/>
  <cols>
    <col min="1" max="2" width="9" style="1"/>
    <col min="3" max="3" width="6.75" style="1" customWidth="1"/>
    <col min="4" max="4" width="12.625" style="1"/>
    <col min="5" max="5" width="9" style="1"/>
    <col min="6" max="6" width="9.55833333333333" style="1" customWidth="1"/>
    <col min="7" max="12" width="9" style="1"/>
    <col min="13" max="13" width="6.75" style="1" customWidth="1"/>
    <col min="14" max="14" width="12.625" style="1"/>
    <col min="15" max="15" width="9" style="1"/>
    <col min="16" max="16" width="9.55833333333333" style="1" customWidth="1"/>
    <col min="17" max="16384" width="9" style="1"/>
  </cols>
  <sheetData>
    <row r="1" ht="30" customHeight="1" spans="1:19">
      <c r="A1" s="9" t="s">
        <v>153</v>
      </c>
      <c r="B1" s="10"/>
      <c r="C1" s="10"/>
      <c r="D1" s="10"/>
      <c r="E1" s="10"/>
      <c r="F1" s="10"/>
      <c r="G1" s="10"/>
      <c r="H1" s="10"/>
      <c r="I1" s="15"/>
      <c r="J1" s="8"/>
      <c r="K1" s="9" t="s">
        <v>154</v>
      </c>
      <c r="L1" s="10"/>
      <c r="M1" s="10"/>
      <c r="N1" s="10"/>
      <c r="O1" s="10"/>
      <c r="P1" s="10"/>
      <c r="Q1" s="10"/>
      <c r="R1" s="10"/>
      <c r="S1" s="15"/>
    </row>
    <row r="2" ht="50" customHeight="1" spans="1:19">
      <c r="A2" s="11" t="s">
        <v>144</v>
      </c>
      <c r="B2" s="11" t="s">
        <v>145</v>
      </c>
      <c r="C2" s="11" t="s">
        <v>146</v>
      </c>
      <c r="D2" s="11" t="s">
        <v>147</v>
      </c>
      <c r="E2" s="11" t="s">
        <v>148</v>
      </c>
      <c r="F2" s="11" t="s">
        <v>149</v>
      </c>
      <c r="G2" s="11" t="s">
        <v>150</v>
      </c>
      <c r="H2" s="11" t="s">
        <v>151</v>
      </c>
      <c r="I2" s="11" t="s">
        <v>152</v>
      </c>
      <c r="J2" s="8"/>
      <c r="K2" s="11" t="s">
        <v>144</v>
      </c>
      <c r="L2" s="11" t="s">
        <v>145</v>
      </c>
      <c r="M2" s="11" t="s">
        <v>146</v>
      </c>
      <c r="N2" s="11" t="s">
        <v>147</v>
      </c>
      <c r="O2" s="11" t="s">
        <v>148</v>
      </c>
      <c r="P2" s="11" t="s">
        <v>149</v>
      </c>
      <c r="Q2" s="11" t="s">
        <v>150</v>
      </c>
      <c r="R2" s="11" t="s">
        <v>151</v>
      </c>
      <c r="S2" s="11" t="s">
        <v>152</v>
      </c>
    </row>
    <row r="3" ht="19" customHeight="1" spans="1:19">
      <c r="A3" s="12">
        <v>25</v>
      </c>
      <c r="B3" s="12">
        <v>2800</v>
      </c>
      <c r="C3" s="12">
        <v>1</v>
      </c>
      <c r="D3" s="12">
        <v>2000</v>
      </c>
      <c r="E3" s="12">
        <v>310</v>
      </c>
      <c r="F3" s="12">
        <v>53</v>
      </c>
      <c r="G3" s="12">
        <v>77</v>
      </c>
      <c r="H3" s="12">
        <v>0.32</v>
      </c>
      <c r="I3" s="12">
        <v>0.55</v>
      </c>
      <c r="J3" s="8"/>
      <c r="K3" s="12">
        <v>25</v>
      </c>
      <c r="L3" s="12">
        <v>2830</v>
      </c>
      <c r="M3" s="12">
        <v>1</v>
      </c>
      <c r="N3" s="12">
        <v>2300</v>
      </c>
      <c r="O3" s="12">
        <v>410</v>
      </c>
      <c r="P3" s="12">
        <v>45</v>
      </c>
      <c r="Q3" s="12">
        <v>81</v>
      </c>
      <c r="R3" s="12">
        <v>0.58</v>
      </c>
      <c r="S3" s="12">
        <v>1.1</v>
      </c>
    </row>
    <row r="4" ht="19" customHeight="1" spans="1:19">
      <c r="A4" s="13"/>
      <c r="B4" s="13"/>
      <c r="C4" s="13">
        <v>2</v>
      </c>
      <c r="D4" s="13">
        <v>2733</v>
      </c>
      <c r="E4" s="13">
        <v>235</v>
      </c>
      <c r="F4" s="13">
        <v>59</v>
      </c>
      <c r="G4" s="13">
        <v>76</v>
      </c>
      <c r="H4" s="13">
        <v>0.3</v>
      </c>
      <c r="I4" s="13"/>
      <c r="J4" s="8"/>
      <c r="K4" s="13"/>
      <c r="L4" s="13"/>
      <c r="M4" s="13">
        <v>2</v>
      </c>
      <c r="N4" s="13">
        <v>2867</v>
      </c>
      <c r="O4" s="13">
        <v>356</v>
      </c>
      <c r="P4" s="13">
        <v>52</v>
      </c>
      <c r="Q4" s="13">
        <v>81</v>
      </c>
      <c r="R4" s="13">
        <v>0.55</v>
      </c>
      <c r="S4" s="13"/>
    </row>
    <row r="5" ht="19" customHeight="1" spans="1:19">
      <c r="A5" s="13"/>
      <c r="B5" s="13"/>
      <c r="C5" s="13">
        <v>3</v>
      </c>
      <c r="D5" s="13">
        <v>3467</v>
      </c>
      <c r="E5" s="13">
        <v>205</v>
      </c>
      <c r="F5" s="13">
        <v>60</v>
      </c>
      <c r="G5" s="13">
        <v>74</v>
      </c>
      <c r="H5" s="13">
        <v>0.33</v>
      </c>
      <c r="I5" s="13"/>
      <c r="J5" s="8"/>
      <c r="K5" s="13"/>
      <c r="L5" s="13"/>
      <c r="M5" s="13">
        <v>3</v>
      </c>
      <c r="N5" s="13">
        <v>3433</v>
      </c>
      <c r="O5" s="13">
        <v>260</v>
      </c>
      <c r="P5" s="13">
        <v>50</v>
      </c>
      <c r="Q5" s="13">
        <v>78</v>
      </c>
      <c r="R5" s="13">
        <v>0.5</v>
      </c>
      <c r="S5" s="13"/>
    </row>
    <row r="6" ht="19" customHeight="1" spans="1:19">
      <c r="A6" s="13"/>
      <c r="B6" s="13"/>
      <c r="C6" s="13">
        <v>4</v>
      </c>
      <c r="D6" s="13">
        <v>4200</v>
      </c>
      <c r="E6" s="13">
        <v>116</v>
      </c>
      <c r="F6" s="13">
        <v>49</v>
      </c>
      <c r="G6" s="13">
        <v>70</v>
      </c>
      <c r="H6" s="13">
        <v>0.28</v>
      </c>
      <c r="I6" s="13"/>
      <c r="J6" s="8"/>
      <c r="K6" s="13"/>
      <c r="L6" s="13"/>
      <c r="M6" s="13">
        <v>4</v>
      </c>
      <c r="N6" s="13">
        <v>4000</v>
      </c>
      <c r="O6" s="13">
        <v>140</v>
      </c>
      <c r="P6" s="13">
        <v>36</v>
      </c>
      <c r="Q6" s="13">
        <v>73</v>
      </c>
      <c r="R6" s="13">
        <v>0.43</v>
      </c>
      <c r="S6" s="13"/>
    </row>
    <row r="7" ht="19" customHeight="1" spans="1:19">
      <c r="A7" s="14">
        <v>30</v>
      </c>
      <c r="B7" s="14">
        <v>2830</v>
      </c>
      <c r="C7" s="14">
        <v>1</v>
      </c>
      <c r="D7" s="14">
        <v>2300</v>
      </c>
      <c r="E7" s="14">
        <v>330</v>
      </c>
      <c r="F7" s="14">
        <v>53</v>
      </c>
      <c r="G7" s="14">
        <v>78</v>
      </c>
      <c r="H7" s="14">
        <v>0.4</v>
      </c>
      <c r="I7" s="14">
        <v>0.75</v>
      </c>
      <c r="J7" s="8"/>
      <c r="K7" s="14">
        <v>30</v>
      </c>
      <c r="L7" s="14">
        <v>2830</v>
      </c>
      <c r="M7" s="14">
        <v>1</v>
      </c>
      <c r="N7" s="14">
        <v>2700</v>
      </c>
      <c r="O7" s="14">
        <v>430</v>
      </c>
      <c r="P7" s="14">
        <v>47</v>
      </c>
      <c r="Q7" s="14">
        <v>82</v>
      </c>
      <c r="R7" s="14">
        <v>0.69</v>
      </c>
      <c r="S7" s="14">
        <v>1.1</v>
      </c>
    </row>
    <row r="8" ht="19" customHeight="1" spans="1:19">
      <c r="A8" s="14"/>
      <c r="B8" s="14"/>
      <c r="C8" s="14">
        <v>2</v>
      </c>
      <c r="D8" s="14">
        <v>3067</v>
      </c>
      <c r="E8" s="14">
        <v>290</v>
      </c>
      <c r="F8" s="14">
        <v>58</v>
      </c>
      <c r="G8" s="14">
        <v>77</v>
      </c>
      <c r="H8" s="14">
        <v>0.43</v>
      </c>
      <c r="I8" s="14"/>
      <c r="J8" s="8"/>
      <c r="K8" s="14"/>
      <c r="L8" s="14"/>
      <c r="M8" s="14">
        <v>2</v>
      </c>
      <c r="N8" s="14">
        <v>3400</v>
      </c>
      <c r="O8" s="14">
        <v>375</v>
      </c>
      <c r="P8" s="14">
        <v>52</v>
      </c>
      <c r="Q8" s="14">
        <v>82</v>
      </c>
      <c r="R8" s="14">
        <v>0.68</v>
      </c>
      <c r="S8" s="14"/>
    </row>
    <row r="9" ht="19" customHeight="1" spans="1:19">
      <c r="A9" s="14"/>
      <c r="B9" s="14"/>
      <c r="C9" s="14">
        <v>3</v>
      </c>
      <c r="D9" s="14">
        <v>3833</v>
      </c>
      <c r="E9" s="14">
        <v>220</v>
      </c>
      <c r="F9" s="14">
        <v>58</v>
      </c>
      <c r="G9" s="14">
        <v>75</v>
      </c>
      <c r="H9" s="14">
        <v>0.4</v>
      </c>
      <c r="I9" s="14"/>
      <c r="J9" s="8"/>
      <c r="K9" s="14"/>
      <c r="L9" s="14"/>
      <c r="M9" s="14">
        <v>3</v>
      </c>
      <c r="N9" s="14">
        <v>4100</v>
      </c>
      <c r="O9" s="14">
        <v>294</v>
      </c>
      <c r="P9" s="14">
        <v>53</v>
      </c>
      <c r="Q9" s="14">
        <v>80</v>
      </c>
      <c r="R9" s="14">
        <v>0.63</v>
      </c>
      <c r="S9" s="14"/>
    </row>
    <row r="10" ht="19" customHeight="1" spans="1:19">
      <c r="A10" s="14"/>
      <c r="B10" s="14"/>
      <c r="C10" s="14">
        <v>4</v>
      </c>
      <c r="D10" s="14">
        <v>4600</v>
      </c>
      <c r="E10" s="14">
        <v>145</v>
      </c>
      <c r="F10" s="14">
        <v>49</v>
      </c>
      <c r="G10" s="14">
        <v>72</v>
      </c>
      <c r="H10" s="14">
        <v>0.38</v>
      </c>
      <c r="I10" s="14"/>
      <c r="J10" s="8"/>
      <c r="K10" s="14"/>
      <c r="L10" s="14"/>
      <c r="M10" s="14">
        <v>4</v>
      </c>
      <c r="N10" s="14">
        <v>4800</v>
      </c>
      <c r="O10" s="14">
        <v>172</v>
      </c>
      <c r="P10" s="14">
        <v>42</v>
      </c>
      <c r="Q10" s="14">
        <v>76</v>
      </c>
      <c r="R10" s="14">
        <v>0.55</v>
      </c>
      <c r="S10" s="14"/>
    </row>
    <row r="11" ht="19" customHeight="1" spans="1:19">
      <c r="A11" s="13">
        <v>35</v>
      </c>
      <c r="B11" s="13">
        <v>2830</v>
      </c>
      <c r="C11" s="13">
        <v>1</v>
      </c>
      <c r="D11" s="13">
        <v>2700</v>
      </c>
      <c r="E11" s="13">
        <v>350</v>
      </c>
      <c r="F11" s="13">
        <v>50</v>
      </c>
      <c r="G11" s="13">
        <v>79</v>
      </c>
      <c r="H11" s="13">
        <v>0.53</v>
      </c>
      <c r="I11" s="13">
        <v>0.75</v>
      </c>
      <c r="J11" s="8"/>
      <c r="K11" s="13">
        <v>35</v>
      </c>
      <c r="L11" s="13">
        <v>2830</v>
      </c>
      <c r="M11" s="13">
        <v>1</v>
      </c>
      <c r="N11" s="13">
        <v>3200</v>
      </c>
      <c r="O11" s="13">
        <v>460</v>
      </c>
      <c r="P11" s="13">
        <v>47</v>
      </c>
      <c r="Q11" s="13">
        <v>83</v>
      </c>
      <c r="R11" s="13">
        <v>0.87</v>
      </c>
      <c r="S11" s="13">
        <v>1.5</v>
      </c>
    </row>
    <row r="12" ht="19" customHeight="1" spans="1:19">
      <c r="A12" s="13"/>
      <c r="B12" s="13"/>
      <c r="C12" s="13">
        <v>2</v>
      </c>
      <c r="D12" s="13">
        <v>3600</v>
      </c>
      <c r="E12" s="13">
        <v>310</v>
      </c>
      <c r="F12" s="13">
        <v>56</v>
      </c>
      <c r="G12" s="13">
        <v>78</v>
      </c>
      <c r="H12" s="13">
        <v>0.55</v>
      </c>
      <c r="I12" s="13"/>
      <c r="J12" s="8"/>
      <c r="K12" s="13"/>
      <c r="L12" s="13"/>
      <c r="M12" s="13">
        <v>2</v>
      </c>
      <c r="N12" s="13">
        <v>3967</v>
      </c>
      <c r="O12" s="13">
        <v>425</v>
      </c>
      <c r="P12" s="13">
        <v>43</v>
      </c>
      <c r="Q12" s="13">
        <v>83</v>
      </c>
      <c r="R12" s="13">
        <v>1.09</v>
      </c>
      <c r="S12" s="13"/>
    </row>
    <row r="13" ht="19" customHeight="1" spans="1:19">
      <c r="A13" s="13"/>
      <c r="B13" s="13"/>
      <c r="C13" s="13">
        <v>3</v>
      </c>
      <c r="D13" s="13">
        <v>4500</v>
      </c>
      <c r="E13" s="13">
        <v>250</v>
      </c>
      <c r="F13" s="13">
        <v>56</v>
      </c>
      <c r="G13" s="13">
        <v>77</v>
      </c>
      <c r="H13" s="13">
        <v>0.56</v>
      </c>
      <c r="I13" s="13"/>
      <c r="J13" s="8"/>
      <c r="K13" s="13"/>
      <c r="L13" s="13"/>
      <c r="M13" s="13">
        <v>3</v>
      </c>
      <c r="N13" s="13">
        <v>4733</v>
      </c>
      <c r="O13" s="13">
        <v>355</v>
      </c>
      <c r="P13" s="13">
        <v>53</v>
      </c>
      <c r="Q13" s="13">
        <v>82</v>
      </c>
      <c r="R13" s="13">
        <v>0.88</v>
      </c>
      <c r="S13" s="13"/>
    </row>
    <row r="14" ht="19" customHeight="1" spans="1:19">
      <c r="A14" s="13"/>
      <c r="B14" s="13"/>
      <c r="C14" s="13">
        <v>4</v>
      </c>
      <c r="D14" s="13">
        <v>5400</v>
      </c>
      <c r="E14" s="13">
        <v>178</v>
      </c>
      <c r="F14" s="13">
        <v>49</v>
      </c>
      <c r="G14" s="13">
        <v>74</v>
      </c>
      <c r="H14" s="13">
        <v>0.54</v>
      </c>
      <c r="I14" s="13"/>
      <c r="J14" s="8"/>
      <c r="K14" s="13"/>
      <c r="L14" s="13"/>
      <c r="M14" s="13">
        <v>4</v>
      </c>
      <c r="N14" s="13">
        <v>5500</v>
      </c>
      <c r="O14" s="13">
        <v>250</v>
      </c>
      <c r="P14" s="13">
        <v>47</v>
      </c>
      <c r="Q14" s="13">
        <v>79</v>
      </c>
      <c r="R14" s="13">
        <v>0.81</v>
      </c>
      <c r="S14" s="13"/>
    </row>
    <row r="15" ht="19" customHeight="1" spans="1:19">
      <c r="A15" s="14">
        <v>40</v>
      </c>
      <c r="B15" s="14">
        <v>2830</v>
      </c>
      <c r="C15" s="14">
        <v>1</v>
      </c>
      <c r="D15" s="14">
        <v>3180</v>
      </c>
      <c r="E15" s="14">
        <v>350</v>
      </c>
      <c r="F15" s="14">
        <v>47</v>
      </c>
      <c r="G15" s="14">
        <v>79</v>
      </c>
      <c r="H15" s="14">
        <v>0.66</v>
      </c>
      <c r="I15" s="14">
        <v>1.1</v>
      </c>
      <c r="J15" s="8"/>
      <c r="K15" s="14">
        <v>40</v>
      </c>
      <c r="L15" s="14">
        <v>2830</v>
      </c>
      <c r="M15" s="14">
        <v>1</v>
      </c>
      <c r="N15" s="14">
        <v>4000</v>
      </c>
      <c r="O15" s="14">
        <v>470</v>
      </c>
      <c r="P15" s="14">
        <v>49</v>
      </c>
      <c r="Q15" s="14">
        <v>84</v>
      </c>
      <c r="R15" s="14">
        <v>1.07</v>
      </c>
      <c r="S15" s="14">
        <v>1.5</v>
      </c>
    </row>
    <row r="16" ht="19" customHeight="1" spans="1:19">
      <c r="A16" s="14"/>
      <c r="B16" s="14"/>
      <c r="C16" s="14">
        <v>2</v>
      </c>
      <c r="D16" s="14">
        <v>4053</v>
      </c>
      <c r="E16" s="14">
        <v>310</v>
      </c>
      <c r="F16" s="14">
        <v>52</v>
      </c>
      <c r="G16" s="14">
        <v>78</v>
      </c>
      <c r="H16" s="14">
        <v>0.67</v>
      </c>
      <c r="I16" s="14"/>
      <c r="J16" s="8"/>
      <c r="K16" s="14"/>
      <c r="L16" s="14"/>
      <c r="M16" s="14">
        <v>2</v>
      </c>
      <c r="N16" s="14">
        <v>4800</v>
      </c>
      <c r="O16" s="14">
        <v>420</v>
      </c>
      <c r="P16" s="14">
        <v>53</v>
      </c>
      <c r="Q16" s="14">
        <v>83</v>
      </c>
      <c r="R16" s="14">
        <v>1.06</v>
      </c>
      <c r="S16" s="14"/>
    </row>
    <row r="17" ht="19" customHeight="1" spans="1:19">
      <c r="A17" s="14"/>
      <c r="B17" s="14"/>
      <c r="C17" s="14">
        <v>3</v>
      </c>
      <c r="D17" s="14">
        <v>4927</v>
      </c>
      <c r="E17" s="14">
        <v>264</v>
      </c>
      <c r="F17" s="14">
        <v>54</v>
      </c>
      <c r="G17" s="14">
        <v>77</v>
      </c>
      <c r="H17" s="14">
        <v>0.67</v>
      </c>
      <c r="I17" s="14"/>
      <c r="J17" s="8"/>
      <c r="K17" s="14"/>
      <c r="L17" s="14"/>
      <c r="M17" s="14">
        <v>3</v>
      </c>
      <c r="N17" s="14">
        <v>5600</v>
      </c>
      <c r="O17" s="14">
        <v>330</v>
      </c>
      <c r="P17" s="14">
        <v>53</v>
      </c>
      <c r="Q17" s="14">
        <v>82</v>
      </c>
      <c r="R17" s="14">
        <v>0.97</v>
      </c>
      <c r="S17" s="14"/>
    </row>
    <row r="18" ht="19" customHeight="1" spans="1:19">
      <c r="A18" s="14"/>
      <c r="B18" s="14"/>
      <c r="C18" s="14">
        <v>4</v>
      </c>
      <c r="D18" s="14">
        <v>5800</v>
      </c>
      <c r="E18" s="14">
        <v>205</v>
      </c>
      <c r="F18" s="14">
        <v>49</v>
      </c>
      <c r="G18" s="14">
        <v>76</v>
      </c>
      <c r="H18" s="14">
        <v>0.67</v>
      </c>
      <c r="I18" s="14"/>
      <c r="J18" s="8"/>
      <c r="K18" s="14"/>
      <c r="L18" s="14"/>
      <c r="M18" s="14">
        <v>4</v>
      </c>
      <c r="N18" s="14">
        <v>6400</v>
      </c>
      <c r="O18" s="14">
        <v>250</v>
      </c>
      <c r="P18" s="14">
        <v>46</v>
      </c>
      <c r="Q18" s="14">
        <v>80</v>
      </c>
      <c r="R18" s="14">
        <v>0.97</v>
      </c>
      <c r="S18" s="14"/>
    </row>
    <row r="19" ht="19" customHeight="1" spans="1:19">
      <c r="A19" s="13">
        <v>45</v>
      </c>
      <c r="B19" s="13">
        <v>2830</v>
      </c>
      <c r="C19" s="13">
        <v>1</v>
      </c>
      <c r="D19" s="13">
        <v>3550</v>
      </c>
      <c r="E19" s="13">
        <v>340</v>
      </c>
      <c r="F19" s="13">
        <v>42</v>
      </c>
      <c r="G19" s="13">
        <v>79</v>
      </c>
      <c r="H19" s="13">
        <v>0.8</v>
      </c>
      <c r="I19" s="13">
        <v>1.5</v>
      </c>
      <c r="J19" s="8"/>
      <c r="K19" s="14"/>
      <c r="L19" s="14">
        <v>1400</v>
      </c>
      <c r="M19" s="14">
        <v>1</v>
      </c>
      <c r="N19" s="14">
        <v>2000</v>
      </c>
      <c r="O19" s="14">
        <v>118</v>
      </c>
      <c r="P19" s="14">
        <v>49</v>
      </c>
      <c r="Q19" s="14">
        <v>68</v>
      </c>
      <c r="R19" s="14">
        <v>0.13</v>
      </c>
      <c r="S19" s="14">
        <v>0.25</v>
      </c>
    </row>
    <row r="20" ht="19" customHeight="1" spans="1:19">
      <c r="A20" s="13"/>
      <c r="B20" s="13"/>
      <c r="C20" s="13">
        <v>2</v>
      </c>
      <c r="D20" s="13">
        <v>4533</v>
      </c>
      <c r="E20" s="13">
        <v>320</v>
      </c>
      <c r="F20" s="13">
        <v>48</v>
      </c>
      <c r="G20" s="13">
        <v>79</v>
      </c>
      <c r="H20" s="13">
        <v>0.84</v>
      </c>
      <c r="I20" s="13"/>
      <c r="J20" s="8"/>
      <c r="K20" s="14"/>
      <c r="L20" s="14"/>
      <c r="M20" s="14">
        <v>2</v>
      </c>
      <c r="N20" s="14">
        <v>2400</v>
      </c>
      <c r="O20" s="14">
        <v>105</v>
      </c>
      <c r="P20" s="14">
        <v>53</v>
      </c>
      <c r="Q20" s="14">
        <v>68</v>
      </c>
      <c r="R20" s="14">
        <v>0.13</v>
      </c>
      <c r="S20" s="14"/>
    </row>
    <row r="21" ht="19" customHeight="1" spans="1:19">
      <c r="A21" s="13"/>
      <c r="B21" s="13"/>
      <c r="C21" s="13">
        <v>3</v>
      </c>
      <c r="D21" s="13">
        <v>5517</v>
      </c>
      <c r="E21" s="13">
        <v>280</v>
      </c>
      <c r="F21" s="13">
        <v>50</v>
      </c>
      <c r="G21" s="13">
        <v>78</v>
      </c>
      <c r="H21" s="13">
        <v>0.86</v>
      </c>
      <c r="I21" s="13"/>
      <c r="J21" s="8"/>
      <c r="K21" s="14"/>
      <c r="L21" s="14"/>
      <c r="M21" s="14">
        <v>3</v>
      </c>
      <c r="N21" s="14">
        <v>2800</v>
      </c>
      <c r="O21" s="14">
        <v>83</v>
      </c>
      <c r="P21" s="14">
        <v>53</v>
      </c>
      <c r="Q21" s="14">
        <v>66</v>
      </c>
      <c r="R21" s="14">
        <v>0.12</v>
      </c>
      <c r="S21" s="14"/>
    </row>
    <row r="22" ht="19" customHeight="1" spans="1:19">
      <c r="A22" s="13"/>
      <c r="B22" s="13"/>
      <c r="C22" s="13">
        <v>4</v>
      </c>
      <c r="D22" s="13">
        <v>6500</v>
      </c>
      <c r="E22" s="13">
        <v>230</v>
      </c>
      <c r="F22" s="13">
        <v>47</v>
      </c>
      <c r="G22" s="13">
        <v>77</v>
      </c>
      <c r="H22" s="13">
        <v>0.88</v>
      </c>
      <c r="I22" s="13"/>
      <c r="J22" s="8"/>
      <c r="K22" s="14"/>
      <c r="L22" s="14"/>
      <c r="M22" s="14">
        <v>4</v>
      </c>
      <c r="N22" s="14">
        <v>3200</v>
      </c>
      <c r="O22" s="14">
        <v>63</v>
      </c>
      <c r="P22" s="14">
        <v>46</v>
      </c>
      <c r="Q22" s="14">
        <v>64</v>
      </c>
      <c r="R22" s="14">
        <v>0.12</v>
      </c>
      <c r="S22" s="14"/>
    </row>
    <row r="23" ht="19" customHeight="1" spans="1:19">
      <c r="A23" s="13"/>
      <c r="B23" s="13">
        <v>1400</v>
      </c>
      <c r="C23" s="13">
        <v>1</v>
      </c>
      <c r="D23" s="13">
        <v>1775</v>
      </c>
      <c r="E23" s="13">
        <v>85</v>
      </c>
      <c r="F23" s="13">
        <v>42</v>
      </c>
      <c r="G23" s="13">
        <v>65</v>
      </c>
      <c r="H23" s="13">
        <v>0.1</v>
      </c>
      <c r="I23" s="13">
        <v>0.25</v>
      </c>
      <c r="J23" s="8"/>
      <c r="K23" s="13">
        <v>45</v>
      </c>
      <c r="L23" s="13">
        <v>2830</v>
      </c>
      <c r="M23" s="13">
        <v>1</v>
      </c>
      <c r="N23" s="13">
        <v>4900</v>
      </c>
      <c r="O23" s="13">
        <v>460</v>
      </c>
      <c r="P23" s="13">
        <v>49</v>
      </c>
      <c r="Q23" s="13">
        <v>84</v>
      </c>
      <c r="R23" s="13">
        <v>1.28</v>
      </c>
      <c r="S23" s="13">
        <v>2.2</v>
      </c>
    </row>
    <row r="24" ht="19" customHeight="1" spans="1:19">
      <c r="A24" s="13"/>
      <c r="B24" s="13"/>
      <c r="C24" s="13">
        <v>2</v>
      </c>
      <c r="D24" s="13">
        <v>2267</v>
      </c>
      <c r="E24" s="13">
        <v>80</v>
      </c>
      <c r="F24" s="13">
        <v>48</v>
      </c>
      <c r="G24" s="13">
        <v>65</v>
      </c>
      <c r="H24" s="13">
        <v>0.1</v>
      </c>
      <c r="I24" s="13"/>
      <c r="J24" s="8"/>
      <c r="K24" s="13"/>
      <c r="L24" s="13"/>
      <c r="M24" s="13">
        <v>2</v>
      </c>
      <c r="N24" s="13">
        <v>5700</v>
      </c>
      <c r="O24" s="13">
        <v>420</v>
      </c>
      <c r="P24" s="13">
        <v>51</v>
      </c>
      <c r="Q24" s="13">
        <v>84</v>
      </c>
      <c r="R24" s="13">
        <v>1.3</v>
      </c>
      <c r="S24" s="13"/>
    </row>
    <row r="25" ht="19" customHeight="1" spans="1:19">
      <c r="A25" s="13"/>
      <c r="B25" s="13"/>
      <c r="C25" s="13">
        <v>3</v>
      </c>
      <c r="D25" s="13">
        <v>2759</v>
      </c>
      <c r="E25" s="13">
        <v>70</v>
      </c>
      <c r="F25" s="13">
        <v>50</v>
      </c>
      <c r="G25" s="13">
        <v>65</v>
      </c>
      <c r="H25" s="13">
        <v>0.11</v>
      </c>
      <c r="I25" s="13"/>
      <c r="J25" s="8"/>
      <c r="K25" s="13"/>
      <c r="L25" s="13"/>
      <c r="M25" s="13">
        <v>3</v>
      </c>
      <c r="N25" s="13">
        <v>6500</v>
      </c>
      <c r="O25" s="13">
        <v>375</v>
      </c>
      <c r="P25" s="13">
        <v>50</v>
      </c>
      <c r="Q25" s="13">
        <v>83</v>
      </c>
      <c r="R25" s="13">
        <v>1.35</v>
      </c>
      <c r="S25" s="13"/>
    </row>
    <row r="26" ht="19" customHeight="1" spans="1:19">
      <c r="A26" s="13"/>
      <c r="B26" s="13"/>
      <c r="C26" s="13">
        <v>4</v>
      </c>
      <c r="D26" s="13">
        <v>3250</v>
      </c>
      <c r="E26" s="13">
        <v>58</v>
      </c>
      <c r="F26" s="13">
        <v>47</v>
      </c>
      <c r="G26" s="13">
        <v>63</v>
      </c>
      <c r="H26" s="13">
        <v>0.11</v>
      </c>
      <c r="I26" s="13"/>
      <c r="J26" s="8"/>
      <c r="K26" s="13"/>
      <c r="L26" s="13"/>
      <c r="M26" s="13">
        <v>4</v>
      </c>
      <c r="N26" s="13">
        <v>7300</v>
      </c>
      <c r="O26" s="13">
        <v>290</v>
      </c>
      <c r="P26" s="13">
        <v>46</v>
      </c>
      <c r="Q26" s="13">
        <v>81</v>
      </c>
      <c r="R26" s="13">
        <v>1.28</v>
      </c>
      <c r="S26" s="13"/>
    </row>
    <row r="27" ht="19" customHeight="1" spans="1:19">
      <c r="A27" s="14">
        <v>50</v>
      </c>
      <c r="B27" s="14">
        <v>2830</v>
      </c>
      <c r="C27" s="14">
        <v>1</v>
      </c>
      <c r="D27" s="14">
        <v>3660</v>
      </c>
      <c r="E27" s="14">
        <v>330</v>
      </c>
      <c r="F27" s="14">
        <v>34</v>
      </c>
      <c r="G27" s="14">
        <v>79</v>
      </c>
      <c r="H27" s="14">
        <v>0.99</v>
      </c>
      <c r="I27" s="14">
        <v>1.5</v>
      </c>
      <c r="J27" s="8"/>
      <c r="K27" s="13"/>
      <c r="L27" s="13">
        <v>1400</v>
      </c>
      <c r="M27" s="13">
        <v>1</v>
      </c>
      <c r="N27" s="13">
        <v>2450</v>
      </c>
      <c r="O27" s="13">
        <v>115</v>
      </c>
      <c r="P27" s="13">
        <v>49</v>
      </c>
      <c r="Q27" s="13">
        <v>69</v>
      </c>
      <c r="R27" s="13">
        <v>0.16</v>
      </c>
      <c r="S27" s="13">
        <v>0.25</v>
      </c>
    </row>
    <row r="28" ht="19" customHeight="1" spans="1:19">
      <c r="A28" s="14"/>
      <c r="B28" s="14"/>
      <c r="C28" s="14">
        <v>2</v>
      </c>
      <c r="D28" s="14">
        <v>4707</v>
      </c>
      <c r="E28" s="14">
        <v>320</v>
      </c>
      <c r="F28" s="14">
        <v>42</v>
      </c>
      <c r="G28" s="14">
        <v>79</v>
      </c>
      <c r="H28" s="14">
        <v>1</v>
      </c>
      <c r="I28" s="14"/>
      <c r="J28" s="8"/>
      <c r="K28" s="13"/>
      <c r="L28" s="13"/>
      <c r="M28" s="13">
        <v>2</v>
      </c>
      <c r="N28" s="13">
        <v>2850</v>
      </c>
      <c r="O28" s="13">
        <v>105</v>
      </c>
      <c r="P28" s="13">
        <v>51</v>
      </c>
      <c r="Q28" s="13">
        <v>68</v>
      </c>
      <c r="R28" s="13">
        <v>0.16</v>
      </c>
      <c r="S28" s="13"/>
    </row>
    <row r="29" ht="19" customHeight="1" spans="1:19">
      <c r="A29" s="14"/>
      <c r="B29" s="14"/>
      <c r="C29" s="14">
        <v>3</v>
      </c>
      <c r="D29" s="14">
        <v>5753</v>
      </c>
      <c r="E29" s="14">
        <v>300</v>
      </c>
      <c r="F29" s="14">
        <v>46</v>
      </c>
      <c r="G29" s="14">
        <v>79</v>
      </c>
      <c r="H29" s="14">
        <v>1.04</v>
      </c>
      <c r="I29" s="14"/>
      <c r="J29" s="8"/>
      <c r="K29" s="13"/>
      <c r="L29" s="13"/>
      <c r="M29" s="13">
        <v>3</v>
      </c>
      <c r="N29" s="13">
        <v>3250</v>
      </c>
      <c r="O29" s="13">
        <v>94</v>
      </c>
      <c r="P29" s="13">
        <v>50</v>
      </c>
      <c r="Q29" s="13">
        <v>67</v>
      </c>
      <c r="R29" s="13">
        <v>0.17</v>
      </c>
      <c r="S29" s="13"/>
    </row>
    <row r="30" ht="19" customHeight="1" spans="1:19">
      <c r="A30" s="14"/>
      <c r="B30" s="14"/>
      <c r="C30" s="14">
        <v>4</v>
      </c>
      <c r="D30" s="14">
        <v>6800</v>
      </c>
      <c r="E30" s="14">
        <v>250</v>
      </c>
      <c r="F30" s="14">
        <v>46</v>
      </c>
      <c r="G30" s="14">
        <v>78</v>
      </c>
      <c r="H30" s="14">
        <v>1.03</v>
      </c>
      <c r="I30" s="14"/>
      <c r="J30" s="8"/>
      <c r="K30" s="13"/>
      <c r="L30" s="13"/>
      <c r="M30" s="13">
        <v>4</v>
      </c>
      <c r="N30" s="13">
        <v>3650</v>
      </c>
      <c r="O30" s="13">
        <v>73</v>
      </c>
      <c r="P30" s="13">
        <v>46</v>
      </c>
      <c r="Q30" s="13">
        <v>66</v>
      </c>
      <c r="R30" s="13">
        <v>0.16</v>
      </c>
      <c r="S30" s="13"/>
    </row>
    <row r="31" ht="19" customHeight="1" spans="1:19">
      <c r="A31" s="14"/>
      <c r="B31" s="14">
        <v>1400</v>
      </c>
      <c r="C31" s="14">
        <v>1</v>
      </c>
      <c r="D31" s="14">
        <v>1830</v>
      </c>
      <c r="E31" s="14">
        <v>83</v>
      </c>
      <c r="F31" s="14">
        <v>34</v>
      </c>
      <c r="G31" s="14">
        <v>65</v>
      </c>
      <c r="H31" s="14">
        <v>0.12</v>
      </c>
      <c r="I31" s="14">
        <v>0.25</v>
      </c>
      <c r="J31" s="8"/>
      <c r="K31" s="14">
        <v>50</v>
      </c>
      <c r="L31" s="14">
        <v>2830</v>
      </c>
      <c r="M31" s="14">
        <v>1</v>
      </c>
      <c r="N31" s="14">
        <v>5300</v>
      </c>
      <c r="O31" s="14">
        <v>470</v>
      </c>
      <c r="P31" s="14">
        <v>46</v>
      </c>
      <c r="Q31" s="14">
        <v>84</v>
      </c>
      <c r="R31" s="14">
        <v>1.5</v>
      </c>
      <c r="S31" s="14">
        <v>2.2</v>
      </c>
    </row>
    <row r="32" ht="19" customHeight="1" spans="1:19">
      <c r="A32" s="14"/>
      <c r="B32" s="14"/>
      <c r="C32" s="14">
        <v>2</v>
      </c>
      <c r="D32" s="14">
        <v>2354</v>
      </c>
      <c r="E32" s="14">
        <v>80</v>
      </c>
      <c r="F32" s="14">
        <v>42</v>
      </c>
      <c r="G32" s="14">
        <v>65</v>
      </c>
      <c r="H32" s="14">
        <v>0.12</v>
      </c>
      <c r="I32" s="14"/>
      <c r="J32" s="8"/>
      <c r="K32" s="14"/>
      <c r="L32" s="14"/>
      <c r="M32" s="14">
        <v>2</v>
      </c>
      <c r="N32" s="14">
        <v>6167</v>
      </c>
      <c r="O32" s="14">
        <v>430</v>
      </c>
      <c r="P32" s="14">
        <v>48</v>
      </c>
      <c r="Q32" s="14">
        <v>84</v>
      </c>
      <c r="R32" s="14">
        <v>1.53</v>
      </c>
      <c r="S32" s="14"/>
    </row>
    <row r="33" ht="19" customHeight="1" spans="1:19">
      <c r="A33" s="14"/>
      <c r="B33" s="14"/>
      <c r="C33" s="14">
        <v>3</v>
      </c>
      <c r="D33" s="14">
        <v>2877</v>
      </c>
      <c r="E33" s="14">
        <v>75</v>
      </c>
      <c r="F33" s="14">
        <v>46</v>
      </c>
      <c r="G33" s="14">
        <v>65</v>
      </c>
      <c r="H33" s="14">
        <v>0.13</v>
      </c>
      <c r="I33" s="14"/>
      <c r="J33" s="8"/>
      <c r="K33" s="14"/>
      <c r="L33" s="14"/>
      <c r="M33" s="14">
        <v>3</v>
      </c>
      <c r="N33" s="14">
        <v>7033</v>
      </c>
      <c r="O33" s="14">
        <v>390</v>
      </c>
      <c r="P33" s="14">
        <v>48</v>
      </c>
      <c r="Q33" s="14">
        <v>84</v>
      </c>
      <c r="R33" s="14">
        <v>1.59</v>
      </c>
      <c r="S33" s="14"/>
    </row>
    <row r="34" ht="19" customHeight="1" spans="1:19">
      <c r="A34" s="14"/>
      <c r="B34" s="14"/>
      <c r="C34" s="14">
        <v>4</v>
      </c>
      <c r="D34" s="14">
        <v>3400</v>
      </c>
      <c r="E34" s="14">
        <v>63</v>
      </c>
      <c r="F34" s="14">
        <v>46</v>
      </c>
      <c r="G34" s="14">
        <v>64</v>
      </c>
      <c r="H34" s="14">
        <v>0.13</v>
      </c>
      <c r="I34" s="14"/>
      <c r="J34" s="8"/>
      <c r="K34" s="14"/>
      <c r="L34" s="14"/>
      <c r="M34" s="14">
        <v>4</v>
      </c>
      <c r="N34" s="14">
        <v>7900</v>
      </c>
      <c r="O34" s="14">
        <v>320</v>
      </c>
      <c r="P34" s="14">
        <v>46</v>
      </c>
      <c r="Q34" s="14">
        <v>83</v>
      </c>
      <c r="R34" s="14">
        <v>1.53</v>
      </c>
      <c r="S34" s="14"/>
    </row>
    <row r="35" ht="19" customHeight="1" spans="1:19">
      <c r="A35" s="8"/>
      <c r="B35" s="8"/>
      <c r="C35" s="8"/>
      <c r="D35" s="8"/>
      <c r="E35" s="8"/>
      <c r="F35" s="8"/>
      <c r="G35" s="8"/>
      <c r="H35" s="8"/>
      <c r="I35" s="8"/>
      <c r="J35" s="8"/>
      <c r="K35" s="14"/>
      <c r="L35" s="14">
        <v>1400</v>
      </c>
      <c r="M35" s="14">
        <v>1</v>
      </c>
      <c r="N35" s="14">
        <v>2650</v>
      </c>
      <c r="O35" s="14">
        <v>118</v>
      </c>
      <c r="P35" s="14">
        <v>46</v>
      </c>
      <c r="Q35" s="14">
        <v>69</v>
      </c>
      <c r="R35" s="14">
        <v>0.19</v>
      </c>
      <c r="S35" s="14">
        <v>0.37</v>
      </c>
    </row>
    <row r="36" ht="19" customHeight="1" spans="1:19">
      <c r="A36" s="8"/>
      <c r="B36" s="8"/>
      <c r="C36" s="8"/>
      <c r="D36" s="8"/>
      <c r="E36" s="8"/>
      <c r="F36" s="8"/>
      <c r="G36" s="8"/>
      <c r="H36" s="8"/>
      <c r="I36" s="8"/>
      <c r="J36" s="8"/>
      <c r="K36" s="14"/>
      <c r="L36" s="14"/>
      <c r="M36" s="14">
        <v>2</v>
      </c>
      <c r="N36" s="14">
        <v>3084</v>
      </c>
      <c r="O36" s="14">
        <v>108</v>
      </c>
      <c r="P36" s="14">
        <v>48</v>
      </c>
      <c r="Q36" s="14">
        <v>68</v>
      </c>
      <c r="R36" s="14">
        <v>0.19</v>
      </c>
      <c r="S36" s="14"/>
    </row>
    <row r="37" ht="19" customHeight="1" spans="1:19">
      <c r="A37" s="8"/>
      <c r="B37" s="8"/>
      <c r="C37" s="8"/>
      <c r="D37" s="8"/>
      <c r="E37" s="8"/>
      <c r="F37" s="8"/>
      <c r="G37" s="8"/>
      <c r="H37" s="8"/>
      <c r="I37" s="8"/>
      <c r="J37" s="8"/>
      <c r="K37" s="14"/>
      <c r="L37" s="14"/>
      <c r="M37" s="14">
        <v>3</v>
      </c>
      <c r="N37" s="14">
        <v>3517</v>
      </c>
      <c r="O37" s="14">
        <v>98</v>
      </c>
      <c r="P37" s="14">
        <v>48</v>
      </c>
      <c r="Q37" s="14">
        <v>68</v>
      </c>
      <c r="R37" s="14">
        <v>0.2</v>
      </c>
      <c r="S37" s="14"/>
    </row>
    <row r="38" ht="19" customHeight="1" spans="1:19">
      <c r="A38" s="8"/>
      <c r="B38" s="8"/>
      <c r="C38" s="8"/>
      <c r="D38" s="8"/>
      <c r="E38" s="8"/>
      <c r="F38" s="8"/>
      <c r="G38" s="8"/>
      <c r="H38" s="8"/>
      <c r="I38" s="8"/>
      <c r="J38" s="8"/>
      <c r="K38" s="14"/>
      <c r="L38" s="14"/>
      <c r="M38" s="14">
        <v>4</v>
      </c>
      <c r="N38" s="14">
        <v>3950</v>
      </c>
      <c r="O38" s="14">
        <v>80</v>
      </c>
      <c r="P38" s="14">
        <v>46</v>
      </c>
      <c r="Q38" s="14">
        <v>67</v>
      </c>
      <c r="R38" s="14">
        <v>0.19</v>
      </c>
      <c r="S38" s="14"/>
    </row>
  </sheetData>
  <mergeCells count="48">
    <mergeCell ref="A1:I1"/>
    <mergeCell ref="K1:S1"/>
    <mergeCell ref="A3:A6"/>
    <mergeCell ref="A7:A10"/>
    <mergeCell ref="A11:A14"/>
    <mergeCell ref="A15:A18"/>
    <mergeCell ref="A19:A26"/>
    <mergeCell ref="A27:A34"/>
    <mergeCell ref="B3:B6"/>
    <mergeCell ref="B7:B10"/>
    <mergeCell ref="B11:B14"/>
    <mergeCell ref="B15:B18"/>
    <mergeCell ref="B19:B22"/>
    <mergeCell ref="B23:B26"/>
    <mergeCell ref="B27:B30"/>
    <mergeCell ref="B31:B34"/>
    <mergeCell ref="I3:I6"/>
    <mergeCell ref="I7:I10"/>
    <mergeCell ref="I11:I14"/>
    <mergeCell ref="I15:I18"/>
    <mergeCell ref="I19:I22"/>
    <mergeCell ref="I23:I26"/>
    <mergeCell ref="I27:I30"/>
    <mergeCell ref="I31:I34"/>
    <mergeCell ref="K3:K6"/>
    <mergeCell ref="K7:K10"/>
    <mergeCell ref="K11:K14"/>
    <mergeCell ref="K15:K22"/>
    <mergeCell ref="K23:K30"/>
    <mergeCell ref="K31:K38"/>
    <mergeCell ref="L3:L6"/>
    <mergeCell ref="L7:L10"/>
    <mergeCell ref="L11:L14"/>
    <mergeCell ref="L15:L18"/>
    <mergeCell ref="L19:L22"/>
    <mergeCell ref="L23:L26"/>
    <mergeCell ref="L27:L30"/>
    <mergeCell ref="L31:L34"/>
    <mergeCell ref="L35:L38"/>
    <mergeCell ref="S3:S6"/>
    <mergeCell ref="S7:S10"/>
    <mergeCell ref="S11:S14"/>
    <mergeCell ref="S15:S18"/>
    <mergeCell ref="S19:S22"/>
    <mergeCell ref="S23:S26"/>
    <mergeCell ref="S27:S30"/>
    <mergeCell ref="S31:S34"/>
    <mergeCell ref="S35:S38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6"/>
  <sheetViews>
    <sheetView zoomScale="85" zoomScaleNormal="85" workbookViewId="0">
      <selection activeCell="K1" sqref="K$1:S$1048576"/>
    </sheetView>
  </sheetViews>
  <sheetFormatPr defaultColWidth="9" defaultRowHeight="16.5"/>
  <cols>
    <col min="1" max="2" width="9" style="8"/>
    <col min="3" max="3" width="6.75" style="8" customWidth="1"/>
    <col min="4" max="4" width="12.625" style="8"/>
    <col min="5" max="5" width="9" style="8"/>
    <col min="6" max="6" width="9.55833333333333" style="8" customWidth="1"/>
    <col min="7" max="12" width="9" style="8"/>
    <col min="13" max="13" width="6.75" style="8" customWidth="1"/>
    <col min="14" max="14" width="12.625" style="8"/>
    <col min="15" max="15" width="9" style="8"/>
    <col min="16" max="16" width="9.55833333333333" style="8" customWidth="1"/>
    <col min="17" max="16384" width="9" style="8"/>
  </cols>
  <sheetData>
    <row r="1" ht="30" customHeight="1" spans="1:19">
      <c r="A1" s="9" t="s">
        <v>155</v>
      </c>
      <c r="B1" s="10"/>
      <c r="C1" s="10"/>
      <c r="D1" s="10"/>
      <c r="E1" s="10"/>
      <c r="F1" s="10"/>
      <c r="G1" s="10"/>
      <c r="H1" s="10"/>
      <c r="I1" s="15"/>
      <c r="K1" s="9" t="s">
        <v>156</v>
      </c>
      <c r="L1" s="10"/>
      <c r="M1" s="10"/>
      <c r="N1" s="10"/>
      <c r="O1" s="10"/>
      <c r="P1" s="10"/>
      <c r="Q1" s="10"/>
      <c r="R1" s="10"/>
      <c r="S1" s="15"/>
    </row>
    <row r="2" ht="50" customHeight="1" spans="1:19">
      <c r="A2" s="11" t="s">
        <v>144</v>
      </c>
      <c r="B2" s="11" t="s">
        <v>145</v>
      </c>
      <c r="C2" s="11" t="s">
        <v>146</v>
      </c>
      <c r="D2" s="11" t="s">
        <v>147</v>
      </c>
      <c r="E2" s="11" t="s">
        <v>148</v>
      </c>
      <c r="F2" s="11" t="s">
        <v>149</v>
      </c>
      <c r="G2" s="11" t="s">
        <v>150</v>
      </c>
      <c r="H2" s="11" t="s">
        <v>151</v>
      </c>
      <c r="I2" s="11" t="s">
        <v>152</v>
      </c>
      <c r="K2" s="11" t="s">
        <v>144</v>
      </c>
      <c r="L2" s="11" t="s">
        <v>145</v>
      </c>
      <c r="M2" s="11" t="s">
        <v>146</v>
      </c>
      <c r="N2" s="11" t="s">
        <v>147</v>
      </c>
      <c r="O2" s="11" t="s">
        <v>148</v>
      </c>
      <c r="P2" s="11" t="s">
        <v>149</v>
      </c>
      <c r="Q2" s="11" t="s">
        <v>150</v>
      </c>
      <c r="R2" s="11" t="s">
        <v>151</v>
      </c>
      <c r="S2" s="11" t="s">
        <v>152</v>
      </c>
    </row>
    <row r="3" ht="19" customHeight="1" spans="1:19">
      <c r="A3" s="12">
        <v>25</v>
      </c>
      <c r="B3" s="12">
        <v>2800</v>
      </c>
      <c r="C3" s="12">
        <v>1</v>
      </c>
      <c r="D3" s="12">
        <v>2700</v>
      </c>
      <c r="E3" s="12">
        <v>360</v>
      </c>
      <c r="F3" s="12">
        <v>55</v>
      </c>
      <c r="G3" s="12">
        <v>79</v>
      </c>
      <c r="H3" s="12">
        <v>0.49</v>
      </c>
      <c r="I3" s="12">
        <v>0.75</v>
      </c>
      <c r="K3" s="12">
        <v>25</v>
      </c>
      <c r="L3" s="12">
        <v>2830</v>
      </c>
      <c r="M3" s="12">
        <v>1</v>
      </c>
      <c r="N3" s="12">
        <v>3300</v>
      </c>
      <c r="O3" s="12">
        <v>470</v>
      </c>
      <c r="P3" s="12">
        <v>50</v>
      </c>
      <c r="Q3" s="12">
        <v>83</v>
      </c>
      <c r="R3" s="12">
        <v>0.86</v>
      </c>
      <c r="S3" s="12">
        <v>1.5</v>
      </c>
    </row>
    <row r="4" ht="19" customHeight="1" spans="1:19">
      <c r="A4" s="13"/>
      <c r="B4" s="13"/>
      <c r="C4" s="13">
        <v>2</v>
      </c>
      <c r="D4" s="13">
        <v>3767</v>
      </c>
      <c r="E4" s="13">
        <v>305</v>
      </c>
      <c r="F4" s="13">
        <v>61</v>
      </c>
      <c r="G4" s="13">
        <v>78</v>
      </c>
      <c r="H4" s="13">
        <v>0.52</v>
      </c>
      <c r="I4" s="13"/>
      <c r="K4" s="13"/>
      <c r="L4" s="13"/>
      <c r="M4" s="13">
        <v>2</v>
      </c>
      <c r="N4" s="13">
        <v>4167</v>
      </c>
      <c r="O4" s="13">
        <v>395</v>
      </c>
      <c r="P4" s="13">
        <v>55</v>
      </c>
      <c r="Q4" s="13">
        <v>82</v>
      </c>
      <c r="R4" s="13">
        <v>0.83</v>
      </c>
      <c r="S4" s="13"/>
    </row>
    <row r="5" ht="19" customHeight="1" spans="1:19">
      <c r="A5" s="13"/>
      <c r="B5" s="13"/>
      <c r="C5" s="13">
        <v>3</v>
      </c>
      <c r="D5" s="13">
        <v>4833</v>
      </c>
      <c r="E5" s="13">
        <v>230</v>
      </c>
      <c r="F5" s="13">
        <v>62</v>
      </c>
      <c r="G5" s="13">
        <v>76</v>
      </c>
      <c r="H5" s="13">
        <v>0.5</v>
      </c>
      <c r="I5" s="13"/>
      <c r="K5" s="13"/>
      <c r="L5" s="13"/>
      <c r="M5" s="13">
        <v>3</v>
      </c>
      <c r="N5" s="13">
        <v>5033</v>
      </c>
      <c r="O5" s="13">
        <v>290</v>
      </c>
      <c r="P5" s="13">
        <v>53</v>
      </c>
      <c r="Q5" s="13">
        <v>80</v>
      </c>
      <c r="R5" s="13">
        <v>0.76</v>
      </c>
      <c r="S5" s="13"/>
    </row>
    <row r="6" ht="19" customHeight="1" spans="1:19">
      <c r="A6" s="13"/>
      <c r="B6" s="13"/>
      <c r="C6" s="13">
        <v>4</v>
      </c>
      <c r="D6" s="13">
        <v>5900</v>
      </c>
      <c r="E6" s="13">
        <v>138</v>
      </c>
      <c r="F6" s="13">
        <v>49</v>
      </c>
      <c r="G6" s="13">
        <v>72</v>
      </c>
      <c r="H6" s="13">
        <v>0.46</v>
      </c>
      <c r="I6" s="13"/>
      <c r="K6" s="13"/>
      <c r="L6" s="13"/>
      <c r="M6" s="13">
        <v>4</v>
      </c>
      <c r="N6" s="13">
        <v>5900</v>
      </c>
      <c r="O6" s="13">
        <v>145</v>
      </c>
      <c r="P6" s="13">
        <v>37</v>
      </c>
      <c r="Q6" s="13">
        <v>75</v>
      </c>
      <c r="R6" s="13">
        <v>0.64</v>
      </c>
      <c r="S6" s="13"/>
    </row>
    <row r="7" ht="19" customHeight="1" spans="1:19">
      <c r="A7" s="14">
        <v>30</v>
      </c>
      <c r="B7" s="14">
        <v>2830</v>
      </c>
      <c r="C7" s="14">
        <v>1</v>
      </c>
      <c r="D7" s="14">
        <v>3400</v>
      </c>
      <c r="E7" s="14">
        <v>380</v>
      </c>
      <c r="F7" s="14">
        <v>54</v>
      </c>
      <c r="G7" s="14">
        <v>80</v>
      </c>
      <c r="H7" s="14">
        <v>0.66</v>
      </c>
      <c r="I7" s="14">
        <v>1.1</v>
      </c>
      <c r="K7" s="14">
        <v>30</v>
      </c>
      <c r="L7" s="14">
        <v>2830</v>
      </c>
      <c r="M7" s="14">
        <v>1</v>
      </c>
      <c r="N7" s="14">
        <v>3700</v>
      </c>
      <c r="O7" s="14">
        <v>520</v>
      </c>
      <c r="P7" s="14">
        <v>50</v>
      </c>
      <c r="Q7" s="14">
        <v>85</v>
      </c>
      <c r="R7" s="14">
        <v>1.07</v>
      </c>
      <c r="S7" s="14">
        <v>1.5</v>
      </c>
    </row>
    <row r="8" ht="19" customHeight="1" spans="1:19">
      <c r="A8" s="14"/>
      <c r="B8" s="14"/>
      <c r="C8" s="14">
        <v>2</v>
      </c>
      <c r="D8" s="14">
        <v>4533</v>
      </c>
      <c r="E8" s="14">
        <v>340</v>
      </c>
      <c r="F8" s="14">
        <v>62</v>
      </c>
      <c r="G8" s="14">
        <v>79</v>
      </c>
      <c r="H8" s="14">
        <v>0.69</v>
      </c>
      <c r="I8" s="14"/>
      <c r="K8" s="14"/>
      <c r="L8" s="14"/>
      <c r="M8" s="14">
        <v>2</v>
      </c>
      <c r="N8" s="14">
        <v>4833</v>
      </c>
      <c r="O8" s="14">
        <v>450</v>
      </c>
      <c r="P8" s="14">
        <v>56</v>
      </c>
      <c r="Q8" s="14">
        <v>84</v>
      </c>
      <c r="R8" s="14">
        <v>1.08</v>
      </c>
      <c r="S8" s="14"/>
    </row>
    <row r="9" ht="19" customHeight="1" spans="1:19">
      <c r="A9" s="14"/>
      <c r="B9" s="14"/>
      <c r="C9" s="14">
        <v>3</v>
      </c>
      <c r="D9" s="14">
        <v>5667</v>
      </c>
      <c r="E9" s="14">
        <v>270</v>
      </c>
      <c r="F9" s="14">
        <v>64</v>
      </c>
      <c r="G9" s="14">
        <v>78</v>
      </c>
      <c r="H9" s="14">
        <v>0.66</v>
      </c>
      <c r="I9" s="14"/>
      <c r="K9" s="14"/>
      <c r="L9" s="14"/>
      <c r="M9" s="14">
        <v>3</v>
      </c>
      <c r="N9" s="14">
        <v>5967</v>
      </c>
      <c r="O9" s="14">
        <v>360</v>
      </c>
      <c r="P9" s="14">
        <v>56</v>
      </c>
      <c r="Q9" s="14">
        <v>82</v>
      </c>
      <c r="R9" s="14">
        <v>1.07</v>
      </c>
      <c r="S9" s="14"/>
    </row>
    <row r="10" ht="19" customHeight="1" spans="1:19">
      <c r="A10" s="14"/>
      <c r="B10" s="14"/>
      <c r="C10" s="14">
        <v>4</v>
      </c>
      <c r="D10" s="14">
        <v>6800</v>
      </c>
      <c r="E10" s="14">
        <v>180</v>
      </c>
      <c r="F10" s="14">
        <v>58</v>
      </c>
      <c r="G10" s="14">
        <v>75</v>
      </c>
      <c r="H10" s="14">
        <v>0.59</v>
      </c>
      <c r="I10" s="14"/>
      <c r="K10" s="14"/>
      <c r="L10" s="14"/>
      <c r="M10" s="14">
        <v>4</v>
      </c>
      <c r="N10" s="14">
        <v>7100</v>
      </c>
      <c r="O10" s="14">
        <v>200</v>
      </c>
      <c r="P10" s="14">
        <v>43</v>
      </c>
      <c r="Q10" s="14">
        <v>78</v>
      </c>
      <c r="R10" s="14">
        <v>0.92</v>
      </c>
      <c r="S10" s="14"/>
    </row>
    <row r="11" ht="19" customHeight="1" spans="1:19">
      <c r="A11" s="13">
        <v>35</v>
      </c>
      <c r="B11" s="13">
        <v>2830</v>
      </c>
      <c r="C11" s="13">
        <v>1</v>
      </c>
      <c r="D11" s="13">
        <v>4100</v>
      </c>
      <c r="E11" s="13">
        <v>415</v>
      </c>
      <c r="F11" s="13">
        <v>53</v>
      </c>
      <c r="G11" s="13">
        <v>81</v>
      </c>
      <c r="H11" s="13">
        <v>0.89</v>
      </c>
      <c r="I11" s="13">
        <v>1.5</v>
      </c>
      <c r="K11" s="14"/>
      <c r="L11" s="14">
        <v>1400</v>
      </c>
      <c r="M11" s="14">
        <v>1</v>
      </c>
      <c r="N11" s="14">
        <v>1850</v>
      </c>
      <c r="O11" s="14">
        <v>130</v>
      </c>
      <c r="P11" s="14">
        <v>50</v>
      </c>
      <c r="Q11" s="14">
        <v>69</v>
      </c>
      <c r="R11" s="14">
        <v>0.13</v>
      </c>
      <c r="S11" s="14">
        <v>0.25</v>
      </c>
    </row>
    <row r="12" ht="19" customHeight="1" spans="1:19">
      <c r="A12" s="13"/>
      <c r="B12" s="13"/>
      <c r="C12" s="13">
        <v>2</v>
      </c>
      <c r="D12" s="13">
        <v>5333</v>
      </c>
      <c r="E12" s="13">
        <v>380</v>
      </c>
      <c r="F12" s="13">
        <v>60</v>
      </c>
      <c r="G12" s="13">
        <v>81</v>
      </c>
      <c r="H12" s="13">
        <v>0.94</v>
      </c>
      <c r="I12" s="13"/>
      <c r="J12" s="8"/>
      <c r="K12" s="14"/>
      <c r="L12" s="14"/>
      <c r="M12" s="14">
        <v>2</v>
      </c>
      <c r="N12" s="14">
        <v>2417</v>
      </c>
      <c r="O12" s="14">
        <v>113</v>
      </c>
      <c r="P12" s="14">
        <v>56</v>
      </c>
      <c r="Q12" s="14">
        <v>68</v>
      </c>
      <c r="R12" s="14">
        <v>0.14</v>
      </c>
      <c r="S12" s="14"/>
    </row>
    <row r="13" ht="19" customHeight="1" spans="1:19">
      <c r="A13" s="13"/>
      <c r="B13" s="13"/>
      <c r="C13" s="13">
        <v>3</v>
      </c>
      <c r="D13" s="13">
        <v>6567</v>
      </c>
      <c r="E13" s="13">
        <v>320</v>
      </c>
      <c r="F13" s="13">
        <v>62</v>
      </c>
      <c r="G13" s="13">
        <v>80</v>
      </c>
      <c r="H13" s="13">
        <v>0.94</v>
      </c>
      <c r="I13" s="13"/>
      <c r="J13" s="8"/>
      <c r="K13" s="14"/>
      <c r="L13" s="14"/>
      <c r="M13" s="14">
        <v>3</v>
      </c>
      <c r="N13" s="14">
        <v>2984</v>
      </c>
      <c r="O13" s="14">
        <v>90</v>
      </c>
      <c r="P13" s="14">
        <v>56</v>
      </c>
      <c r="Q13" s="14">
        <v>66</v>
      </c>
      <c r="R13" s="14">
        <v>0.13</v>
      </c>
      <c r="S13" s="14"/>
    </row>
    <row r="14" ht="19" customHeight="1" spans="1:19">
      <c r="A14" s="13"/>
      <c r="B14" s="13"/>
      <c r="C14" s="13">
        <v>4</v>
      </c>
      <c r="D14" s="13">
        <v>7800</v>
      </c>
      <c r="E14" s="13">
        <v>230</v>
      </c>
      <c r="F14" s="13">
        <v>58</v>
      </c>
      <c r="G14" s="13">
        <v>77</v>
      </c>
      <c r="H14" s="13">
        <v>0.86</v>
      </c>
      <c r="I14" s="13"/>
      <c r="J14" s="8"/>
      <c r="K14" s="14"/>
      <c r="L14" s="14"/>
      <c r="M14" s="14">
        <v>4</v>
      </c>
      <c r="N14" s="14">
        <v>3550</v>
      </c>
      <c r="O14" s="14">
        <v>50</v>
      </c>
      <c r="P14" s="14">
        <v>43</v>
      </c>
      <c r="Q14" s="14">
        <v>63</v>
      </c>
      <c r="R14" s="14">
        <v>0.11</v>
      </c>
      <c r="S14" s="14"/>
    </row>
    <row r="15" ht="19" customHeight="1" spans="1:19">
      <c r="A15" s="13"/>
      <c r="B15" s="13">
        <v>1400</v>
      </c>
      <c r="C15" s="13">
        <v>1</v>
      </c>
      <c r="D15" s="13">
        <v>2050</v>
      </c>
      <c r="E15" s="13">
        <v>104</v>
      </c>
      <c r="F15" s="13">
        <v>53</v>
      </c>
      <c r="G15" s="13">
        <v>67</v>
      </c>
      <c r="H15" s="13">
        <v>0.11</v>
      </c>
      <c r="I15" s="13">
        <v>0.25</v>
      </c>
      <c r="K15" s="13">
        <v>35</v>
      </c>
      <c r="L15" s="13">
        <v>2830</v>
      </c>
      <c r="M15" s="13">
        <v>1</v>
      </c>
      <c r="N15" s="13">
        <v>4600</v>
      </c>
      <c r="O15" s="13">
        <v>560</v>
      </c>
      <c r="P15" s="13">
        <v>49</v>
      </c>
      <c r="Q15" s="13">
        <v>86</v>
      </c>
      <c r="R15" s="13">
        <v>1.46</v>
      </c>
      <c r="S15" s="13">
        <v>2.2</v>
      </c>
    </row>
    <row r="16" ht="19" customHeight="1" spans="1:19">
      <c r="A16" s="13"/>
      <c r="B16" s="13"/>
      <c r="C16" s="13">
        <v>2</v>
      </c>
      <c r="D16" s="13">
        <v>2667</v>
      </c>
      <c r="E16" s="13">
        <v>95</v>
      </c>
      <c r="F16" s="13">
        <v>60</v>
      </c>
      <c r="G16" s="13">
        <v>67</v>
      </c>
      <c r="H16" s="13">
        <v>0.12</v>
      </c>
      <c r="I16" s="13"/>
      <c r="K16" s="13"/>
      <c r="L16" s="13"/>
      <c r="M16" s="13">
        <v>2</v>
      </c>
      <c r="N16" s="13">
        <v>5933</v>
      </c>
      <c r="O16" s="13">
        <v>520</v>
      </c>
      <c r="P16" s="13">
        <v>57</v>
      </c>
      <c r="Q16" s="13">
        <v>86</v>
      </c>
      <c r="R16" s="13">
        <v>1.5</v>
      </c>
      <c r="S16" s="13"/>
    </row>
    <row r="17" ht="19" customHeight="1" spans="1:19">
      <c r="A17" s="13"/>
      <c r="B17" s="13"/>
      <c r="C17" s="13">
        <v>3</v>
      </c>
      <c r="D17" s="13">
        <v>3284</v>
      </c>
      <c r="E17" s="13">
        <v>80</v>
      </c>
      <c r="F17" s="13">
        <v>62</v>
      </c>
      <c r="G17" s="13">
        <v>66</v>
      </c>
      <c r="H17" s="13">
        <v>0.12</v>
      </c>
      <c r="I17" s="13"/>
      <c r="K17" s="13"/>
      <c r="L17" s="13"/>
      <c r="M17" s="13">
        <v>3</v>
      </c>
      <c r="N17" s="13">
        <v>7267</v>
      </c>
      <c r="O17" s="13">
        <v>420</v>
      </c>
      <c r="P17" s="13">
        <v>59</v>
      </c>
      <c r="Q17" s="13">
        <v>84</v>
      </c>
      <c r="R17" s="13">
        <v>1.44</v>
      </c>
      <c r="S17" s="13"/>
    </row>
    <row r="18" ht="19" customHeight="1" spans="1:19">
      <c r="A18" s="13"/>
      <c r="B18" s="13"/>
      <c r="C18" s="13">
        <v>4</v>
      </c>
      <c r="D18" s="13">
        <v>3900</v>
      </c>
      <c r="E18" s="13">
        <v>58</v>
      </c>
      <c r="F18" s="13">
        <v>58</v>
      </c>
      <c r="G18" s="13">
        <v>64</v>
      </c>
      <c r="H18" s="13">
        <v>0.11</v>
      </c>
      <c r="I18" s="13"/>
      <c r="K18" s="13"/>
      <c r="L18" s="13"/>
      <c r="M18" s="13">
        <v>4</v>
      </c>
      <c r="N18" s="13">
        <v>8600</v>
      </c>
      <c r="O18" s="13">
        <v>265</v>
      </c>
      <c r="P18" s="13">
        <v>51</v>
      </c>
      <c r="Q18" s="13">
        <v>81</v>
      </c>
      <c r="R18" s="13">
        <v>1.24</v>
      </c>
      <c r="S18" s="13"/>
    </row>
    <row r="19" ht="19" customHeight="1" spans="1:19">
      <c r="A19" s="14">
        <v>40</v>
      </c>
      <c r="B19" s="14">
        <v>2830</v>
      </c>
      <c r="C19" s="14">
        <v>1</v>
      </c>
      <c r="D19" s="14">
        <v>4600</v>
      </c>
      <c r="E19" s="14">
        <v>420</v>
      </c>
      <c r="F19" s="14">
        <v>51</v>
      </c>
      <c r="G19" s="14">
        <v>81</v>
      </c>
      <c r="H19" s="14">
        <v>1.05</v>
      </c>
      <c r="I19" s="14">
        <v>1.5</v>
      </c>
      <c r="K19" s="13"/>
      <c r="L19" s="13">
        <v>1400</v>
      </c>
      <c r="M19" s="13">
        <v>1</v>
      </c>
      <c r="N19" s="13">
        <v>2300</v>
      </c>
      <c r="O19" s="13">
        <v>140</v>
      </c>
      <c r="P19" s="13">
        <v>49</v>
      </c>
      <c r="Q19" s="13">
        <v>70</v>
      </c>
      <c r="R19" s="13">
        <v>0.18</v>
      </c>
      <c r="S19" s="13">
        <v>0.37</v>
      </c>
    </row>
    <row r="20" ht="19" customHeight="1" spans="1:19">
      <c r="A20" s="14"/>
      <c r="B20" s="14"/>
      <c r="C20" s="14">
        <v>2</v>
      </c>
      <c r="D20" s="14">
        <v>6000</v>
      </c>
      <c r="E20" s="14">
        <v>390</v>
      </c>
      <c r="F20" s="14">
        <v>58</v>
      </c>
      <c r="G20" s="14">
        <v>81</v>
      </c>
      <c r="H20" s="14">
        <v>1.12</v>
      </c>
      <c r="I20" s="14"/>
      <c r="K20" s="13"/>
      <c r="L20" s="13"/>
      <c r="M20" s="13">
        <v>2</v>
      </c>
      <c r="N20" s="13">
        <v>2967</v>
      </c>
      <c r="O20" s="13">
        <v>130</v>
      </c>
      <c r="P20" s="13">
        <v>57</v>
      </c>
      <c r="Q20" s="13">
        <v>70</v>
      </c>
      <c r="R20" s="13">
        <v>0.19</v>
      </c>
      <c r="S20" s="13"/>
    </row>
    <row r="21" ht="19" customHeight="1" spans="1:19">
      <c r="A21" s="14"/>
      <c r="B21" s="14"/>
      <c r="C21" s="14">
        <v>3</v>
      </c>
      <c r="D21" s="14">
        <v>7400</v>
      </c>
      <c r="E21" s="14">
        <v>330</v>
      </c>
      <c r="F21" s="14">
        <v>60</v>
      </c>
      <c r="G21" s="14">
        <v>80</v>
      </c>
      <c r="H21" s="14">
        <v>1.13</v>
      </c>
      <c r="I21" s="14"/>
      <c r="K21" s="13"/>
      <c r="L21" s="13"/>
      <c r="M21" s="13">
        <v>3</v>
      </c>
      <c r="N21" s="13">
        <v>3634</v>
      </c>
      <c r="O21" s="13">
        <v>105</v>
      </c>
      <c r="P21" s="13">
        <v>59</v>
      </c>
      <c r="Q21" s="13">
        <v>68</v>
      </c>
      <c r="R21" s="13">
        <v>0.18</v>
      </c>
      <c r="S21" s="13"/>
    </row>
    <row r="22" ht="19" customHeight="1" spans="1:19">
      <c r="A22" s="14"/>
      <c r="B22" s="14"/>
      <c r="C22" s="14">
        <v>4</v>
      </c>
      <c r="D22" s="14">
        <v>8800</v>
      </c>
      <c r="E22" s="14">
        <v>258</v>
      </c>
      <c r="F22" s="14">
        <v>57</v>
      </c>
      <c r="G22" s="14">
        <v>79</v>
      </c>
      <c r="H22" s="14">
        <v>1.11</v>
      </c>
      <c r="I22" s="14"/>
      <c r="K22" s="13"/>
      <c r="L22" s="13"/>
      <c r="M22" s="13">
        <v>4</v>
      </c>
      <c r="N22" s="13">
        <v>4300</v>
      </c>
      <c r="O22" s="13">
        <v>66</v>
      </c>
      <c r="P22" s="13">
        <v>51</v>
      </c>
      <c r="Q22" s="13">
        <v>66</v>
      </c>
      <c r="R22" s="13">
        <v>0.15</v>
      </c>
      <c r="S22" s="13"/>
    </row>
    <row r="23" ht="19" customHeight="1" spans="1:19">
      <c r="A23" s="14"/>
      <c r="B23" s="14">
        <v>1400</v>
      </c>
      <c r="C23" s="14">
        <v>1</v>
      </c>
      <c r="D23" s="14">
        <v>2300</v>
      </c>
      <c r="E23" s="14">
        <v>105</v>
      </c>
      <c r="F23" s="14">
        <v>51</v>
      </c>
      <c r="G23" s="14">
        <v>68</v>
      </c>
      <c r="H23" s="14">
        <v>0.13</v>
      </c>
      <c r="I23" s="14">
        <v>0.25</v>
      </c>
      <c r="K23" s="14">
        <v>40</v>
      </c>
      <c r="L23" s="14">
        <v>2830</v>
      </c>
      <c r="M23" s="14">
        <v>1</v>
      </c>
      <c r="N23" s="14">
        <v>5700</v>
      </c>
      <c r="O23" s="14">
        <v>580</v>
      </c>
      <c r="P23" s="14">
        <v>52</v>
      </c>
      <c r="Q23" s="14">
        <v>86</v>
      </c>
      <c r="R23" s="14">
        <v>1.77</v>
      </c>
      <c r="S23" s="14">
        <v>2.2</v>
      </c>
    </row>
    <row r="24" ht="19" customHeight="1" spans="1:19">
      <c r="A24" s="14"/>
      <c r="B24" s="14"/>
      <c r="C24" s="14">
        <v>2</v>
      </c>
      <c r="D24" s="14">
        <v>3000</v>
      </c>
      <c r="E24" s="14">
        <v>98</v>
      </c>
      <c r="F24" s="14">
        <v>58</v>
      </c>
      <c r="G24" s="14">
        <v>68</v>
      </c>
      <c r="H24" s="14">
        <v>0.14</v>
      </c>
      <c r="I24" s="14"/>
      <c r="K24" s="14"/>
      <c r="L24" s="14"/>
      <c r="M24" s="14">
        <v>2</v>
      </c>
      <c r="N24" s="14">
        <v>7000</v>
      </c>
      <c r="O24" s="14">
        <v>530</v>
      </c>
      <c r="P24" s="14">
        <v>58</v>
      </c>
      <c r="Q24" s="14">
        <v>86</v>
      </c>
      <c r="R24" s="14">
        <v>1.78</v>
      </c>
      <c r="S24" s="14"/>
    </row>
    <row r="25" ht="19" customHeight="1" spans="1:19">
      <c r="A25" s="14"/>
      <c r="B25" s="14"/>
      <c r="C25" s="14">
        <v>3</v>
      </c>
      <c r="D25" s="14">
        <v>3700</v>
      </c>
      <c r="E25" s="14">
        <v>83</v>
      </c>
      <c r="F25" s="14">
        <v>60</v>
      </c>
      <c r="G25" s="14">
        <v>67</v>
      </c>
      <c r="H25" s="14">
        <v>0.14</v>
      </c>
      <c r="I25" s="14"/>
      <c r="K25" s="14"/>
      <c r="L25" s="14"/>
      <c r="M25" s="14">
        <v>3</v>
      </c>
      <c r="N25" s="14">
        <v>8300</v>
      </c>
      <c r="O25" s="14">
        <v>450</v>
      </c>
      <c r="P25" s="14">
        <v>59</v>
      </c>
      <c r="Q25" s="14">
        <v>85</v>
      </c>
      <c r="R25" s="14">
        <v>1.76</v>
      </c>
      <c r="S25" s="14"/>
    </row>
    <row r="26" ht="19" customHeight="1" spans="1:19">
      <c r="A26" s="14"/>
      <c r="B26" s="14"/>
      <c r="C26" s="14">
        <v>4</v>
      </c>
      <c r="D26" s="14">
        <v>4400</v>
      </c>
      <c r="E26" s="14">
        <v>65</v>
      </c>
      <c r="F26" s="14">
        <v>57</v>
      </c>
      <c r="G26" s="14">
        <v>65</v>
      </c>
      <c r="H26" s="14">
        <v>0.14</v>
      </c>
      <c r="I26" s="14"/>
      <c r="K26" s="14"/>
      <c r="L26" s="14"/>
      <c r="M26" s="14">
        <v>4</v>
      </c>
      <c r="N26" s="14">
        <v>9600</v>
      </c>
      <c r="O26" s="14">
        <v>315</v>
      </c>
      <c r="P26" s="14">
        <v>53</v>
      </c>
      <c r="Q26" s="14">
        <v>83</v>
      </c>
      <c r="R26" s="14">
        <v>1.58</v>
      </c>
      <c r="S26" s="14"/>
    </row>
    <row r="27" ht="19" customHeight="1" spans="1:19">
      <c r="A27" s="13">
        <v>45</v>
      </c>
      <c r="B27" s="13">
        <v>2830</v>
      </c>
      <c r="C27" s="13">
        <v>1</v>
      </c>
      <c r="D27" s="13">
        <v>5500</v>
      </c>
      <c r="E27" s="13">
        <v>420</v>
      </c>
      <c r="F27" s="13">
        <v>49</v>
      </c>
      <c r="G27" s="13">
        <v>82</v>
      </c>
      <c r="H27" s="13">
        <v>1.31</v>
      </c>
      <c r="I27" s="13">
        <v>2.2</v>
      </c>
      <c r="K27" s="14"/>
      <c r="L27" s="14">
        <v>1400</v>
      </c>
      <c r="M27" s="14">
        <v>1</v>
      </c>
      <c r="N27" s="14">
        <v>2850</v>
      </c>
      <c r="O27" s="14">
        <v>145</v>
      </c>
      <c r="P27" s="14">
        <v>52</v>
      </c>
      <c r="Q27" s="14">
        <v>71</v>
      </c>
      <c r="R27" s="14">
        <v>0.22</v>
      </c>
      <c r="S27" s="14">
        <v>0.37</v>
      </c>
    </row>
    <row r="28" ht="19" customHeight="1" spans="1:19">
      <c r="A28" s="13"/>
      <c r="B28" s="13"/>
      <c r="C28" s="13">
        <v>2</v>
      </c>
      <c r="D28" s="13">
        <v>6833</v>
      </c>
      <c r="E28" s="13">
        <v>390</v>
      </c>
      <c r="F28" s="13">
        <v>53</v>
      </c>
      <c r="G28" s="13">
        <v>82</v>
      </c>
      <c r="H28" s="13">
        <v>1.4</v>
      </c>
      <c r="I28" s="13"/>
      <c r="K28" s="14"/>
      <c r="L28" s="14"/>
      <c r="M28" s="14">
        <v>2</v>
      </c>
      <c r="N28" s="14">
        <v>3500</v>
      </c>
      <c r="O28" s="14">
        <v>133</v>
      </c>
      <c r="P28" s="14">
        <v>58</v>
      </c>
      <c r="Q28" s="14">
        <v>70</v>
      </c>
      <c r="R28" s="14">
        <v>0.22</v>
      </c>
      <c r="S28" s="14"/>
    </row>
    <row r="29" ht="19" customHeight="1" spans="1:19">
      <c r="A29" s="13"/>
      <c r="B29" s="13"/>
      <c r="C29" s="13">
        <v>3</v>
      </c>
      <c r="D29" s="13">
        <v>8167</v>
      </c>
      <c r="E29" s="13">
        <v>350</v>
      </c>
      <c r="F29" s="13">
        <v>55</v>
      </c>
      <c r="G29" s="13">
        <v>81</v>
      </c>
      <c r="H29" s="13">
        <v>1.44</v>
      </c>
      <c r="I29" s="13"/>
      <c r="K29" s="14"/>
      <c r="L29" s="14"/>
      <c r="M29" s="14">
        <v>3</v>
      </c>
      <c r="N29" s="14">
        <v>4150</v>
      </c>
      <c r="O29" s="14">
        <v>113</v>
      </c>
      <c r="P29" s="14">
        <v>59</v>
      </c>
      <c r="Q29" s="14">
        <v>69</v>
      </c>
      <c r="R29" s="14">
        <v>0.22</v>
      </c>
      <c r="S29" s="14"/>
    </row>
    <row r="30" ht="19" customHeight="1" spans="1:19">
      <c r="A30" s="13"/>
      <c r="B30" s="13"/>
      <c r="C30" s="13">
        <v>4</v>
      </c>
      <c r="D30" s="13">
        <v>9500</v>
      </c>
      <c r="E30" s="13">
        <v>290</v>
      </c>
      <c r="F30" s="13">
        <v>54</v>
      </c>
      <c r="G30" s="13">
        <v>80</v>
      </c>
      <c r="H30" s="13">
        <v>1.42</v>
      </c>
      <c r="I30" s="13"/>
      <c r="K30" s="14"/>
      <c r="L30" s="14"/>
      <c r="M30" s="14">
        <v>4</v>
      </c>
      <c r="N30" s="14">
        <v>4800</v>
      </c>
      <c r="O30" s="14">
        <v>79</v>
      </c>
      <c r="P30" s="14">
        <v>53</v>
      </c>
      <c r="Q30" s="14">
        <v>67</v>
      </c>
      <c r="R30" s="14">
        <v>0.2</v>
      </c>
      <c r="S30" s="14"/>
    </row>
    <row r="31" ht="19" customHeight="1" spans="1:19">
      <c r="A31" s="13"/>
      <c r="B31" s="13">
        <v>1400</v>
      </c>
      <c r="C31" s="13">
        <v>1</v>
      </c>
      <c r="D31" s="13">
        <v>2750</v>
      </c>
      <c r="E31" s="13">
        <v>105</v>
      </c>
      <c r="F31" s="13">
        <v>49</v>
      </c>
      <c r="G31" s="13">
        <v>68</v>
      </c>
      <c r="H31" s="13">
        <v>0.16</v>
      </c>
      <c r="I31" s="13">
        <v>0.25</v>
      </c>
      <c r="K31" s="13">
        <v>45</v>
      </c>
      <c r="L31" s="13">
        <v>2830</v>
      </c>
      <c r="M31" s="13">
        <v>1</v>
      </c>
      <c r="N31" s="13">
        <v>7300</v>
      </c>
      <c r="O31" s="13">
        <v>580</v>
      </c>
      <c r="P31" s="13">
        <v>53</v>
      </c>
      <c r="Q31" s="13">
        <v>87</v>
      </c>
      <c r="R31" s="13">
        <v>2.22</v>
      </c>
      <c r="S31" s="13">
        <v>3</v>
      </c>
    </row>
    <row r="32" ht="19" customHeight="1" spans="1:19">
      <c r="A32" s="13"/>
      <c r="B32" s="13"/>
      <c r="C32" s="13">
        <v>2</v>
      </c>
      <c r="D32" s="13">
        <v>3417</v>
      </c>
      <c r="E32" s="13">
        <v>98</v>
      </c>
      <c r="F32" s="13">
        <v>53</v>
      </c>
      <c r="G32" s="13">
        <v>68</v>
      </c>
      <c r="H32" s="13">
        <v>0.18</v>
      </c>
      <c r="I32" s="13"/>
      <c r="K32" s="13"/>
      <c r="L32" s="13"/>
      <c r="M32" s="13">
        <v>2</v>
      </c>
      <c r="N32" s="13">
        <v>8433</v>
      </c>
      <c r="O32" s="13">
        <v>530</v>
      </c>
      <c r="P32" s="13">
        <v>56</v>
      </c>
      <c r="Q32" s="13">
        <v>87</v>
      </c>
      <c r="R32" s="13">
        <v>2.22</v>
      </c>
      <c r="S32" s="13"/>
    </row>
    <row r="33" ht="19" customHeight="1" spans="1:19">
      <c r="A33" s="13"/>
      <c r="B33" s="13"/>
      <c r="C33" s="13">
        <v>3</v>
      </c>
      <c r="D33" s="13">
        <v>4084</v>
      </c>
      <c r="E33" s="13">
        <v>88</v>
      </c>
      <c r="F33" s="13">
        <v>55</v>
      </c>
      <c r="G33" s="13">
        <v>67</v>
      </c>
      <c r="H33" s="13">
        <v>0.18</v>
      </c>
      <c r="I33" s="13"/>
      <c r="K33" s="13"/>
      <c r="L33" s="13"/>
      <c r="M33" s="13">
        <v>3</v>
      </c>
      <c r="N33" s="13">
        <v>9567</v>
      </c>
      <c r="O33" s="13">
        <v>475</v>
      </c>
      <c r="P33" s="13">
        <v>56</v>
      </c>
      <c r="Q33" s="13">
        <v>86</v>
      </c>
      <c r="R33" s="13">
        <v>2.25</v>
      </c>
      <c r="S33" s="13"/>
    </row>
    <row r="34" ht="19" customHeight="1" spans="1:19">
      <c r="A34" s="13"/>
      <c r="B34" s="13"/>
      <c r="C34" s="13">
        <v>4</v>
      </c>
      <c r="D34" s="13">
        <v>4750</v>
      </c>
      <c r="E34" s="13">
        <v>73</v>
      </c>
      <c r="F34" s="13">
        <v>54</v>
      </c>
      <c r="G34" s="13">
        <v>66</v>
      </c>
      <c r="H34" s="13">
        <v>0.18</v>
      </c>
      <c r="I34" s="13"/>
      <c r="K34" s="13"/>
      <c r="L34" s="13"/>
      <c r="M34" s="13">
        <v>4</v>
      </c>
      <c r="N34" s="13">
        <v>10700</v>
      </c>
      <c r="O34" s="13">
        <v>385</v>
      </c>
      <c r="P34" s="13">
        <v>57</v>
      </c>
      <c r="Q34" s="13">
        <v>85</v>
      </c>
      <c r="R34" s="13">
        <v>2.01</v>
      </c>
      <c r="S34" s="13"/>
    </row>
    <row r="35" ht="19" customHeight="1" spans="1:19">
      <c r="A35" s="14">
        <v>50</v>
      </c>
      <c r="B35" s="14">
        <v>2830</v>
      </c>
      <c r="C35" s="14">
        <v>1</v>
      </c>
      <c r="D35" s="14">
        <v>5800</v>
      </c>
      <c r="E35" s="14">
        <v>400</v>
      </c>
      <c r="F35" s="14">
        <v>41</v>
      </c>
      <c r="G35" s="14">
        <v>81</v>
      </c>
      <c r="H35" s="14">
        <v>1.57</v>
      </c>
      <c r="I35" s="14">
        <v>2.2</v>
      </c>
      <c r="K35" s="13"/>
      <c r="L35" s="13">
        <v>1400</v>
      </c>
      <c r="M35" s="13">
        <v>1</v>
      </c>
      <c r="N35" s="13">
        <v>3650</v>
      </c>
      <c r="O35" s="13">
        <v>145</v>
      </c>
      <c r="P35" s="13">
        <v>53</v>
      </c>
      <c r="Q35" s="13">
        <v>71</v>
      </c>
      <c r="R35" s="13">
        <v>0.28</v>
      </c>
      <c r="S35" s="13">
        <v>0.55</v>
      </c>
    </row>
    <row r="36" ht="19" customHeight="1" spans="1:19">
      <c r="A36" s="14"/>
      <c r="B36" s="14"/>
      <c r="C36" s="14">
        <v>2</v>
      </c>
      <c r="D36" s="14">
        <v>7133</v>
      </c>
      <c r="E36" s="14">
        <v>395</v>
      </c>
      <c r="F36" s="14">
        <v>48</v>
      </c>
      <c r="G36" s="14">
        <v>82</v>
      </c>
      <c r="H36" s="14">
        <v>1.63</v>
      </c>
      <c r="I36" s="14"/>
      <c r="K36" s="13"/>
      <c r="L36" s="13"/>
      <c r="M36" s="13">
        <v>2</v>
      </c>
      <c r="N36" s="13">
        <v>4217</v>
      </c>
      <c r="O36" s="13">
        <v>133</v>
      </c>
      <c r="P36" s="13">
        <v>56</v>
      </c>
      <c r="Q36" s="13">
        <v>71</v>
      </c>
      <c r="R36" s="13">
        <v>0.28</v>
      </c>
      <c r="S36" s="13"/>
    </row>
    <row r="37" ht="19" customHeight="1" spans="1:19">
      <c r="A37" s="14"/>
      <c r="B37" s="14"/>
      <c r="C37" s="14">
        <v>3</v>
      </c>
      <c r="D37" s="14">
        <v>8467</v>
      </c>
      <c r="E37" s="14">
        <v>370</v>
      </c>
      <c r="F37" s="14">
        <v>52</v>
      </c>
      <c r="G37" s="14">
        <v>82</v>
      </c>
      <c r="H37" s="14">
        <v>1.67</v>
      </c>
      <c r="I37" s="14"/>
      <c r="K37" s="13"/>
      <c r="L37" s="13"/>
      <c r="M37" s="13">
        <v>3</v>
      </c>
      <c r="N37" s="13">
        <v>4784</v>
      </c>
      <c r="O37" s="13">
        <v>119</v>
      </c>
      <c r="P37" s="13">
        <v>56</v>
      </c>
      <c r="Q37" s="13">
        <v>70</v>
      </c>
      <c r="R37" s="13">
        <v>0.28</v>
      </c>
      <c r="S37" s="13"/>
    </row>
    <row r="38" ht="19" customHeight="1" spans="1:19">
      <c r="A38" s="14"/>
      <c r="B38" s="14"/>
      <c r="C38" s="14">
        <v>4</v>
      </c>
      <c r="D38" s="14">
        <v>9800</v>
      </c>
      <c r="E38" s="14">
        <v>320</v>
      </c>
      <c r="F38" s="14">
        <v>51</v>
      </c>
      <c r="G38" s="14">
        <v>81</v>
      </c>
      <c r="H38" s="14">
        <v>1.71</v>
      </c>
      <c r="I38" s="14"/>
      <c r="K38" s="13"/>
      <c r="L38" s="13"/>
      <c r="M38" s="13">
        <v>4</v>
      </c>
      <c r="N38" s="13">
        <v>5350</v>
      </c>
      <c r="O38" s="13">
        <v>96</v>
      </c>
      <c r="P38" s="13">
        <v>57</v>
      </c>
      <c r="Q38" s="13">
        <v>69</v>
      </c>
      <c r="R38" s="13">
        <v>0.25</v>
      </c>
      <c r="S38" s="13"/>
    </row>
    <row r="39" ht="19" customHeight="1" spans="1:19">
      <c r="A39" s="14"/>
      <c r="B39" s="14">
        <v>1400</v>
      </c>
      <c r="C39" s="14">
        <v>1</v>
      </c>
      <c r="D39" s="14">
        <v>2900</v>
      </c>
      <c r="E39" s="14">
        <v>100</v>
      </c>
      <c r="F39" s="14">
        <v>41</v>
      </c>
      <c r="G39" s="14">
        <v>68</v>
      </c>
      <c r="H39" s="14">
        <v>0.2</v>
      </c>
      <c r="I39" s="14">
        <v>0.37</v>
      </c>
      <c r="K39" s="14">
        <v>50</v>
      </c>
      <c r="L39" s="14">
        <v>2830</v>
      </c>
      <c r="M39" s="14">
        <v>1</v>
      </c>
      <c r="N39" s="14">
        <v>7700</v>
      </c>
      <c r="O39" s="14">
        <v>565</v>
      </c>
      <c r="P39" s="14">
        <v>50</v>
      </c>
      <c r="Q39" s="14">
        <v>87</v>
      </c>
      <c r="R39" s="14">
        <v>2.42</v>
      </c>
      <c r="S39" s="14">
        <v>4</v>
      </c>
    </row>
    <row r="40" ht="19" customHeight="1" spans="1:19">
      <c r="A40" s="14"/>
      <c r="B40" s="14"/>
      <c r="C40" s="14">
        <v>2</v>
      </c>
      <c r="D40" s="14">
        <v>3567</v>
      </c>
      <c r="E40" s="14">
        <v>99</v>
      </c>
      <c r="F40" s="14">
        <v>48</v>
      </c>
      <c r="G40" s="14">
        <v>68</v>
      </c>
      <c r="H40" s="14">
        <v>0.2</v>
      </c>
      <c r="I40" s="14"/>
      <c r="K40" s="14"/>
      <c r="L40" s="14"/>
      <c r="M40" s="14">
        <v>2</v>
      </c>
      <c r="N40" s="14">
        <v>8933</v>
      </c>
      <c r="O40" s="14">
        <v>540</v>
      </c>
      <c r="P40" s="14">
        <v>53</v>
      </c>
      <c r="Q40" s="14">
        <v>87</v>
      </c>
      <c r="R40" s="14">
        <v>2.53</v>
      </c>
      <c r="S40" s="14"/>
    </row>
    <row r="41" ht="19" customHeight="1" spans="1:19">
      <c r="A41" s="14"/>
      <c r="B41" s="14"/>
      <c r="C41" s="14">
        <v>3</v>
      </c>
      <c r="D41" s="14">
        <v>4234</v>
      </c>
      <c r="E41" s="14">
        <v>93</v>
      </c>
      <c r="F41" s="14">
        <v>52</v>
      </c>
      <c r="G41" s="14">
        <v>68</v>
      </c>
      <c r="H41" s="14">
        <v>0.21</v>
      </c>
      <c r="I41" s="14"/>
      <c r="K41" s="14"/>
      <c r="L41" s="14"/>
      <c r="M41" s="14">
        <v>3</v>
      </c>
      <c r="N41" s="14">
        <v>10167</v>
      </c>
      <c r="O41" s="14">
        <v>490</v>
      </c>
      <c r="P41" s="14">
        <v>53</v>
      </c>
      <c r="Q41" s="14">
        <v>87</v>
      </c>
      <c r="R41" s="14">
        <v>2.61</v>
      </c>
      <c r="S41" s="14"/>
    </row>
    <row r="42" ht="19" customHeight="1" spans="1:19">
      <c r="A42" s="14"/>
      <c r="B42" s="14"/>
      <c r="C42" s="14">
        <v>4</v>
      </c>
      <c r="D42" s="14">
        <v>4900</v>
      </c>
      <c r="E42" s="14">
        <v>80</v>
      </c>
      <c r="F42" s="14">
        <v>51</v>
      </c>
      <c r="G42" s="14">
        <v>67</v>
      </c>
      <c r="H42" s="14">
        <v>0.21</v>
      </c>
      <c r="I42" s="14"/>
      <c r="K42" s="14"/>
      <c r="L42" s="14"/>
      <c r="M42" s="14">
        <v>4</v>
      </c>
      <c r="N42" s="14">
        <v>11400</v>
      </c>
      <c r="O42" s="14">
        <v>420</v>
      </c>
      <c r="P42" s="14">
        <v>50</v>
      </c>
      <c r="Q42" s="14">
        <v>86</v>
      </c>
      <c r="R42" s="14">
        <v>2.66</v>
      </c>
      <c r="S42" s="14"/>
    </row>
    <row r="43" ht="19" customHeight="1" spans="11:19">
      <c r="K43" s="14"/>
      <c r="L43" s="14">
        <v>1400</v>
      </c>
      <c r="M43" s="14">
        <v>1</v>
      </c>
      <c r="N43" s="14">
        <v>3850</v>
      </c>
      <c r="O43" s="14">
        <v>141</v>
      </c>
      <c r="P43" s="14">
        <v>50</v>
      </c>
      <c r="Q43" s="14">
        <v>71</v>
      </c>
      <c r="R43" s="14">
        <v>0.3</v>
      </c>
      <c r="S43" s="14">
        <v>0.55</v>
      </c>
    </row>
    <row r="44" ht="19" customHeight="1" spans="11:19">
      <c r="K44" s="14"/>
      <c r="L44" s="14"/>
      <c r="M44" s="14">
        <v>2</v>
      </c>
      <c r="N44" s="14">
        <v>4467</v>
      </c>
      <c r="O44" s="14">
        <v>135</v>
      </c>
      <c r="P44" s="14">
        <v>53</v>
      </c>
      <c r="Q44" s="14">
        <v>71</v>
      </c>
      <c r="R44" s="14">
        <v>0.32</v>
      </c>
      <c r="S44" s="14"/>
    </row>
    <row r="45" ht="19" customHeight="1" spans="11:19">
      <c r="K45" s="14"/>
      <c r="L45" s="14"/>
      <c r="M45" s="14">
        <v>3</v>
      </c>
      <c r="N45" s="14">
        <v>5084</v>
      </c>
      <c r="O45" s="14">
        <v>123</v>
      </c>
      <c r="P45" s="14">
        <v>53</v>
      </c>
      <c r="Q45" s="14">
        <v>71</v>
      </c>
      <c r="R45" s="14">
        <v>0.33</v>
      </c>
      <c r="S45" s="14"/>
    </row>
    <row r="46" ht="19" customHeight="1" spans="11:19">
      <c r="K46" s="14"/>
      <c r="L46" s="14"/>
      <c r="M46" s="14">
        <v>4</v>
      </c>
      <c r="N46" s="14">
        <v>5700</v>
      </c>
      <c r="O46" s="14">
        <v>105</v>
      </c>
      <c r="P46" s="14">
        <v>50</v>
      </c>
      <c r="Q46" s="14">
        <v>70</v>
      </c>
      <c r="R46" s="14">
        <v>0.33</v>
      </c>
      <c r="S46" s="14"/>
    </row>
  </sheetData>
  <mergeCells count="56">
    <mergeCell ref="A1:I1"/>
    <mergeCell ref="K1:S1"/>
    <mergeCell ref="A3:A6"/>
    <mergeCell ref="A7:A10"/>
    <mergeCell ref="A11:A18"/>
    <mergeCell ref="A19:A26"/>
    <mergeCell ref="A27:A34"/>
    <mergeCell ref="A35:A42"/>
    <mergeCell ref="B3:B6"/>
    <mergeCell ref="B7:B10"/>
    <mergeCell ref="B11:B14"/>
    <mergeCell ref="B15:B18"/>
    <mergeCell ref="B19:B22"/>
    <mergeCell ref="B23:B26"/>
    <mergeCell ref="B27:B30"/>
    <mergeCell ref="B31:B34"/>
    <mergeCell ref="B35:B38"/>
    <mergeCell ref="B39:B42"/>
    <mergeCell ref="I3:I6"/>
    <mergeCell ref="I7:I10"/>
    <mergeCell ref="I11:I14"/>
    <mergeCell ref="I15:I18"/>
    <mergeCell ref="I19:I22"/>
    <mergeCell ref="I23:I26"/>
    <mergeCell ref="I27:I30"/>
    <mergeCell ref="I31:I34"/>
    <mergeCell ref="I35:I38"/>
    <mergeCell ref="I39:I42"/>
    <mergeCell ref="K3:K6"/>
    <mergeCell ref="K7:K14"/>
    <mergeCell ref="K15:K22"/>
    <mergeCell ref="K23:K30"/>
    <mergeCell ref="K31:K38"/>
    <mergeCell ref="K39:K46"/>
    <mergeCell ref="L3:L6"/>
    <mergeCell ref="L7:L10"/>
    <mergeCell ref="L11:L14"/>
    <mergeCell ref="L15:L18"/>
    <mergeCell ref="L19:L22"/>
    <mergeCell ref="L23:L26"/>
    <mergeCell ref="L27:L30"/>
    <mergeCell ref="L31:L34"/>
    <mergeCell ref="L35:L38"/>
    <mergeCell ref="L39:L42"/>
    <mergeCell ref="L43:L46"/>
    <mergeCell ref="S3:S6"/>
    <mergeCell ref="S7:S10"/>
    <mergeCell ref="S11:S14"/>
    <mergeCell ref="S15:S18"/>
    <mergeCell ref="S19:S22"/>
    <mergeCell ref="S23:S26"/>
    <mergeCell ref="S27:S30"/>
    <mergeCell ref="S31:S34"/>
    <mergeCell ref="S35:S38"/>
    <mergeCell ref="S39:S42"/>
    <mergeCell ref="S43:S46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0"/>
  <sheetViews>
    <sheetView zoomScale="85" zoomScaleNormal="85" workbookViewId="0">
      <selection activeCell="K1" sqref="K$1:S$1048576"/>
    </sheetView>
  </sheetViews>
  <sheetFormatPr defaultColWidth="9" defaultRowHeight="16.5"/>
  <cols>
    <col min="1" max="2" width="9" style="8"/>
    <col min="3" max="3" width="6.75" style="8" customWidth="1"/>
    <col min="4" max="4" width="12.625" style="8"/>
    <col min="5" max="5" width="9" style="8"/>
    <col min="6" max="6" width="9.55833333333333" style="8" customWidth="1"/>
    <col min="7" max="9" width="9" style="8"/>
    <col min="10" max="10" width="7.5" style="8" customWidth="1"/>
    <col min="11" max="12" width="9" style="8"/>
    <col min="13" max="13" width="6.75" style="8" customWidth="1"/>
    <col min="14" max="14" width="12.625" style="8"/>
    <col min="15" max="15" width="9" style="8"/>
    <col min="16" max="16" width="9.55833333333333" style="8" customWidth="1"/>
    <col min="17" max="16384" width="9" style="8"/>
  </cols>
  <sheetData>
    <row r="1" ht="30" customHeight="1" spans="1:19">
      <c r="A1" s="9" t="s">
        <v>157</v>
      </c>
      <c r="B1" s="10"/>
      <c r="C1" s="10"/>
      <c r="D1" s="10"/>
      <c r="E1" s="10"/>
      <c r="F1" s="10"/>
      <c r="G1" s="10"/>
      <c r="H1" s="10"/>
      <c r="I1" s="15"/>
      <c r="K1" s="9" t="s">
        <v>158</v>
      </c>
      <c r="L1" s="10"/>
      <c r="M1" s="10"/>
      <c r="N1" s="10"/>
      <c r="O1" s="10"/>
      <c r="P1" s="10"/>
      <c r="Q1" s="10"/>
      <c r="R1" s="10"/>
      <c r="S1" s="15"/>
    </row>
    <row r="2" ht="50" customHeight="1" spans="1:19">
      <c r="A2" s="11" t="s">
        <v>144</v>
      </c>
      <c r="B2" s="11" t="s">
        <v>145</v>
      </c>
      <c r="C2" s="11" t="s">
        <v>146</v>
      </c>
      <c r="D2" s="11" t="s">
        <v>147</v>
      </c>
      <c r="E2" s="11" t="s">
        <v>148</v>
      </c>
      <c r="F2" s="11" t="s">
        <v>149</v>
      </c>
      <c r="G2" s="11" t="s">
        <v>150</v>
      </c>
      <c r="H2" s="11" t="s">
        <v>151</v>
      </c>
      <c r="I2" s="11" t="s">
        <v>152</v>
      </c>
      <c r="K2" s="11" t="s">
        <v>144</v>
      </c>
      <c r="L2" s="11" t="s">
        <v>145</v>
      </c>
      <c r="M2" s="11" t="s">
        <v>146</v>
      </c>
      <c r="N2" s="11" t="s">
        <v>147</v>
      </c>
      <c r="O2" s="11" t="s">
        <v>148</v>
      </c>
      <c r="P2" s="11" t="s">
        <v>149</v>
      </c>
      <c r="Q2" s="11" t="s">
        <v>150</v>
      </c>
      <c r="R2" s="11" t="s">
        <v>151</v>
      </c>
      <c r="S2" s="11" t="s">
        <v>152</v>
      </c>
    </row>
    <row r="3" ht="19" customHeight="1" spans="1:19">
      <c r="A3" s="12">
        <v>25</v>
      </c>
      <c r="B3" s="12">
        <v>2830</v>
      </c>
      <c r="C3" s="12">
        <v>1</v>
      </c>
      <c r="D3" s="12">
        <v>3400</v>
      </c>
      <c r="E3" s="12">
        <v>400</v>
      </c>
      <c r="F3" s="12">
        <v>54</v>
      </c>
      <c r="G3" s="12">
        <v>80</v>
      </c>
      <c r="H3" s="12">
        <v>0.7</v>
      </c>
      <c r="I3" s="12">
        <v>1.1</v>
      </c>
      <c r="K3" s="12">
        <v>25</v>
      </c>
      <c r="L3" s="12">
        <v>2830</v>
      </c>
      <c r="M3" s="12">
        <v>1</v>
      </c>
      <c r="N3" s="12">
        <v>4300</v>
      </c>
      <c r="O3" s="12">
        <v>550</v>
      </c>
      <c r="P3" s="12">
        <v>50</v>
      </c>
      <c r="Q3" s="12">
        <v>85</v>
      </c>
      <c r="R3" s="12">
        <v>1.31</v>
      </c>
      <c r="S3" s="12">
        <v>2.2</v>
      </c>
    </row>
    <row r="4" ht="19" customHeight="1" spans="1:19">
      <c r="A4" s="13"/>
      <c r="B4" s="13"/>
      <c r="C4" s="13">
        <v>2</v>
      </c>
      <c r="D4" s="13">
        <v>4933</v>
      </c>
      <c r="E4" s="13">
        <v>330</v>
      </c>
      <c r="F4" s="13">
        <v>61</v>
      </c>
      <c r="G4" s="13">
        <v>79</v>
      </c>
      <c r="H4" s="13">
        <v>0.74</v>
      </c>
      <c r="I4" s="13"/>
      <c r="K4" s="13"/>
      <c r="L4" s="13"/>
      <c r="M4" s="13">
        <v>2</v>
      </c>
      <c r="N4" s="13">
        <v>5533</v>
      </c>
      <c r="O4" s="13">
        <v>450</v>
      </c>
      <c r="P4" s="13">
        <v>55</v>
      </c>
      <c r="Q4" s="13">
        <v>84</v>
      </c>
      <c r="R4" s="13">
        <v>1.26</v>
      </c>
      <c r="S4" s="13"/>
    </row>
    <row r="5" ht="19" customHeight="1" spans="1:19">
      <c r="A5" s="13"/>
      <c r="B5" s="13"/>
      <c r="C5" s="13">
        <v>3</v>
      </c>
      <c r="D5" s="13">
        <v>6467</v>
      </c>
      <c r="E5" s="13">
        <v>250</v>
      </c>
      <c r="F5" s="13">
        <v>60</v>
      </c>
      <c r="G5" s="13">
        <v>78</v>
      </c>
      <c r="H5" s="13">
        <v>0.75</v>
      </c>
      <c r="I5" s="13"/>
      <c r="K5" s="13"/>
      <c r="L5" s="13"/>
      <c r="M5" s="13">
        <v>3</v>
      </c>
      <c r="N5" s="13">
        <v>6767</v>
      </c>
      <c r="O5" s="13">
        <v>330</v>
      </c>
      <c r="P5" s="13">
        <v>54</v>
      </c>
      <c r="Q5" s="13">
        <v>82</v>
      </c>
      <c r="R5" s="13">
        <v>1.15</v>
      </c>
      <c r="S5" s="13"/>
    </row>
    <row r="6" ht="19" customHeight="1" spans="1:19">
      <c r="A6" s="13"/>
      <c r="B6" s="13"/>
      <c r="C6" s="13">
        <v>4</v>
      </c>
      <c r="D6" s="13">
        <v>8000</v>
      </c>
      <c r="E6" s="13">
        <v>148</v>
      </c>
      <c r="F6" s="13">
        <v>48</v>
      </c>
      <c r="G6" s="13">
        <v>74</v>
      </c>
      <c r="H6" s="13">
        <v>0.69</v>
      </c>
      <c r="I6" s="13"/>
      <c r="K6" s="13"/>
      <c r="L6" s="13"/>
      <c r="M6" s="13">
        <v>4</v>
      </c>
      <c r="N6" s="13">
        <v>8000</v>
      </c>
      <c r="O6" s="13">
        <v>160</v>
      </c>
      <c r="P6" s="13">
        <v>38</v>
      </c>
      <c r="Q6" s="13">
        <v>76</v>
      </c>
      <c r="R6" s="13">
        <v>0.94</v>
      </c>
      <c r="S6" s="13"/>
    </row>
    <row r="7" ht="19" customHeight="1" spans="1:19">
      <c r="A7" s="13"/>
      <c r="B7" s="13">
        <v>1400</v>
      </c>
      <c r="C7" s="13">
        <v>1</v>
      </c>
      <c r="D7" s="13">
        <v>1700</v>
      </c>
      <c r="E7" s="13">
        <v>100</v>
      </c>
      <c r="F7" s="13">
        <v>54</v>
      </c>
      <c r="G7" s="13">
        <v>67</v>
      </c>
      <c r="H7" s="13">
        <v>0.09</v>
      </c>
      <c r="I7" s="13">
        <v>0.25</v>
      </c>
      <c r="K7" s="13"/>
      <c r="L7" s="13">
        <v>1400</v>
      </c>
      <c r="M7" s="13">
        <v>1</v>
      </c>
      <c r="N7" s="13">
        <v>2150</v>
      </c>
      <c r="O7" s="13">
        <v>138</v>
      </c>
      <c r="P7" s="13">
        <v>50</v>
      </c>
      <c r="Q7" s="13">
        <v>70</v>
      </c>
      <c r="R7" s="13">
        <v>0.16</v>
      </c>
      <c r="S7" s="13">
        <v>0.37</v>
      </c>
    </row>
    <row r="8" ht="19" customHeight="1" spans="1:19">
      <c r="A8" s="13"/>
      <c r="B8" s="13"/>
      <c r="C8" s="13">
        <v>2</v>
      </c>
      <c r="D8" s="13">
        <v>2467</v>
      </c>
      <c r="E8" s="13">
        <v>83</v>
      </c>
      <c r="F8" s="13">
        <v>61</v>
      </c>
      <c r="G8" s="13">
        <v>66</v>
      </c>
      <c r="H8" s="13">
        <v>0.09</v>
      </c>
      <c r="I8" s="13"/>
      <c r="K8" s="13"/>
      <c r="L8" s="13"/>
      <c r="M8" s="13">
        <v>2</v>
      </c>
      <c r="N8" s="13">
        <v>2767</v>
      </c>
      <c r="O8" s="13">
        <v>113</v>
      </c>
      <c r="P8" s="13">
        <v>55</v>
      </c>
      <c r="Q8" s="13">
        <v>68</v>
      </c>
      <c r="R8" s="13">
        <v>0.16</v>
      </c>
      <c r="S8" s="13"/>
    </row>
    <row r="9" ht="19" customHeight="1" spans="1:19">
      <c r="A9" s="13"/>
      <c r="B9" s="13"/>
      <c r="C9" s="13">
        <v>3</v>
      </c>
      <c r="D9" s="13">
        <v>3234</v>
      </c>
      <c r="E9" s="13">
        <v>63</v>
      </c>
      <c r="F9" s="13">
        <v>60</v>
      </c>
      <c r="G9" s="13">
        <v>64</v>
      </c>
      <c r="H9" s="13">
        <v>0.09</v>
      </c>
      <c r="I9" s="13"/>
      <c r="K9" s="13"/>
      <c r="L9" s="13"/>
      <c r="M9" s="13">
        <v>3</v>
      </c>
      <c r="N9" s="13">
        <v>3384</v>
      </c>
      <c r="O9" s="13">
        <v>83</v>
      </c>
      <c r="P9" s="13">
        <v>54</v>
      </c>
      <c r="Q9" s="13">
        <v>66</v>
      </c>
      <c r="R9" s="13">
        <v>0.14</v>
      </c>
      <c r="S9" s="13"/>
    </row>
    <row r="10" ht="19" customHeight="1" spans="1:19">
      <c r="A10" s="13"/>
      <c r="B10" s="13"/>
      <c r="C10" s="13">
        <v>4</v>
      </c>
      <c r="D10" s="13">
        <v>4000</v>
      </c>
      <c r="E10" s="13">
        <v>37</v>
      </c>
      <c r="F10" s="13">
        <v>48</v>
      </c>
      <c r="G10" s="13">
        <v>62</v>
      </c>
      <c r="H10" s="13">
        <v>0.09</v>
      </c>
      <c r="I10" s="13"/>
      <c r="K10" s="13"/>
      <c r="L10" s="13"/>
      <c r="M10" s="13">
        <v>4</v>
      </c>
      <c r="N10" s="13">
        <v>4000</v>
      </c>
      <c r="O10" s="13">
        <v>40</v>
      </c>
      <c r="P10" s="13">
        <v>38</v>
      </c>
      <c r="Q10" s="13">
        <v>64</v>
      </c>
      <c r="R10" s="13">
        <v>0.12</v>
      </c>
      <c r="S10" s="13"/>
    </row>
    <row r="11" ht="19" customHeight="1" spans="1:19">
      <c r="A11" s="14">
        <v>30</v>
      </c>
      <c r="B11" s="14">
        <v>2830</v>
      </c>
      <c r="C11" s="14">
        <v>1</v>
      </c>
      <c r="D11" s="14">
        <v>4500</v>
      </c>
      <c r="E11" s="14">
        <v>430</v>
      </c>
      <c r="F11" s="14">
        <v>54</v>
      </c>
      <c r="G11" s="14">
        <v>81</v>
      </c>
      <c r="H11" s="14">
        <v>1</v>
      </c>
      <c r="I11" s="14">
        <v>1.5</v>
      </c>
      <c r="K11" s="14">
        <v>30</v>
      </c>
      <c r="L11" s="14">
        <v>2830</v>
      </c>
      <c r="M11" s="14">
        <v>1</v>
      </c>
      <c r="N11" s="14">
        <v>5000</v>
      </c>
      <c r="O11" s="14">
        <v>620</v>
      </c>
      <c r="P11" s="14">
        <v>51</v>
      </c>
      <c r="Q11" s="14">
        <v>87</v>
      </c>
      <c r="R11" s="14">
        <v>1.69</v>
      </c>
      <c r="S11" s="14">
        <v>2.2</v>
      </c>
    </row>
    <row r="12" ht="19" customHeight="1" spans="1:19">
      <c r="A12" s="14"/>
      <c r="B12" s="14"/>
      <c r="C12" s="14">
        <v>2</v>
      </c>
      <c r="D12" s="14">
        <v>6167</v>
      </c>
      <c r="E12" s="14">
        <v>375</v>
      </c>
      <c r="F12" s="14">
        <v>62</v>
      </c>
      <c r="G12" s="14">
        <v>81</v>
      </c>
      <c r="H12" s="14">
        <v>1.04</v>
      </c>
      <c r="I12" s="14"/>
      <c r="K12" s="14"/>
      <c r="L12" s="14"/>
      <c r="M12" s="14">
        <v>2</v>
      </c>
      <c r="N12" s="14">
        <v>6600</v>
      </c>
      <c r="O12" s="14">
        <v>530</v>
      </c>
      <c r="P12" s="14">
        <v>57</v>
      </c>
      <c r="Q12" s="14">
        <v>86</v>
      </c>
      <c r="R12" s="14">
        <v>1.7</v>
      </c>
      <c r="S12" s="14"/>
    </row>
    <row r="13" ht="19" customHeight="1" spans="1:19">
      <c r="A13" s="14"/>
      <c r="B13" s="14"/>
      <c r="C13" s="14">
        <v>3</v>
      </c>
      <c r="D13" s="14">
        <v>7833</v>
      </c>
      <c r="E13" s="14">
        <v>295</v>
      </c>
      <c r="F13" s="14">
        <v>93</v>
      </c>
      <c r="G13" s="14">
        <v>79</v>
      </c>
      <c r="H13" s="14">
        <v>0.69</v>
      </c>
      <c r="I13" s="14"/>
      <c r="K13" s="14"/>
      <c r="L13" s="14"/>
      <c r="M13" s="14">
        <v>3</v>
      </c>
      <c r="N13" s="14">
        <v>8200</v>
      </c>
      <c r="O13" s="14">
        <v>420</v>
      </c>
      <c r="P13" s="14">
        <v>58</v>
      </c>
      <c r="Q13" s="14">
        <v>85</v>
      </c>
      <c r="R13" s="14">
        <v>1.65</v>
      </c>
      <c r="S13" s="14"/>
    </row>
    <row r="14" ht="19" customHeight="1" spans="1:19">
      <c r="A14" s="14"/>
      <c r="B14" s="14"/>
      <c r="C14" s="14">
        <v>4</v>
      </c>
      <c r="D14" s="14">
        <v>9500</v>
      </c>
      <c r="E14" s="14">
        <v>200</v>
      </c>
      <c r="F14" s="14">
        <v>59</v>
      </c>
      <c r="G14" s="14">
        <v>77</v>
      </c>
      <c r="H14" s="14">
        <v>0.89</v>
      </c>
      <c r="I14" s="14"/>
      <c r="K14" s="14"/>
      <c r="L14" s="14"/>
      <c r="M14" s="14">
        <v>4</v>
      </c>
      <c r="N14" s="14">
        <v>9800</v>
      </c>
      <c r="O14" s="14">
        <v>240</v>
      </c>
      <c r="P14" s="14">
        <v>46</v>
      </c>
      <c r="Q14" s="14">
        <v>80</v>
      </c>
      <c r="R14" s="14">
        <v>1.42</v>
      </c>
      <c r="S14" s="14"/>
    </row>
    <row r="15" ht="19" customHeight="1" spans="1:19">
      <c r="A15" s="14"/>
      <c r="B15" s="14">
        <v>1400</v>
      </c>
      <c r="C15" s="14">
        <v>1</v>
      </c>
      <c r="D15" s="14">
        <v>2250</v>
      </c>
      <c r="E15" s="14">
        <v>108</v>
      </c>
      <c r="F15" s="14">
        <v>54</v>
      </c>
      <c r="G15" s="14">
        <v>68</v>
      </c>
      <c r="H15" s="14">
        <v>0.13</v>
      </c>
      <c r="I15" s="14">
        <v>0.25</v>
      </c>
      <c r="K15" s="14"/>
      <c r="L15" s="14">
        <v>1400</v>
      </c>
      <c r="M15" s="14">
        <v>1</v>
      </c>
      <c r="N15" s="14">
        <v>2500</v>
      </c>
      <c r="O15" s="14">
        <v>155</v>
      </c>
      <c r="P15" s="14">
        <v>51</v>
      </c>
      <c r="Q15" s="14">
        <v>71</v>
      </c>
      <c r="R15" s="14">
        <v>0.21</v>
      </c>
      <c r="S15" s="14">
        <v>0.37</v>
      </c>
    </row>
    <row r="16" ht="19" customHeight="1" spans="1:19">
      <c r="A16" s="14"/>
      <c r="B16" s="14"/>
      <c r="C16" s="14">
        <v>2</v>
      </c>
      <c r="D16" s="14">
        <v>3084</v>
      </c>
      <c r="E16" s="14">
        <v>94</v>
      </c>
      <c r="F16" s="14">
        <v>62</v>
      </c>
      <c r="G16" s="14">
        <v>67</v>
      </c>
      <c r="H16" s="14">
        <v>0.13</v>
      </c>
      <c r="I16" s="14"/>
      <c r="K16" s="14"/>
      <c r="L16" s="14"/>
      <c r="M16" s="14">
        <v>2</v>
      </c>
      <c r="N16" s="14">
        <v>3300</v>
      </c>
      <c r="O16" s="14">
        <v>133</v>
      </c>
      <c r="P16" s="14">
        <v>57</v>
      </c>
      <c r="Q16" s="14">
        <v>70</v>
      </c>
      <c r="R16" s="14">
        <v>0.21</v>
      </c>
      <c r="S16" s="14"/>
    </row>
    <row r="17" ht="19" customHeight="1" spans="1:19">
      <c r="A17" s="14"/>
      <c r="B17" s="14"/>
      <c r="C17" s="14">
        <v>3</v>
      </c>
      <c r="D17" s="14">
        <v>3917</v>
      </c>
      <c r="E17" s="14">
        <v>74</v>
      </c>
      <c r="F17" s="14">
        <v>93</v>
      </c>
      <c r="G17" s="14">
        <v>65</v>
      </c>
      <c r="H17" s="14">
        <v>0.09</v>
      </c>
      <c r="I17" s="14"/>
      <c r="K17" s="14"/>
      <c r="L17" s="14"/>
      <c r="M17" s="14">
        <v>3</v>
      </c>
      <c r="N17" s="14">
        <v>4100</v>
      </c>
      <c r="O17" s="14">
        <v>105</v>
      </c>
      <c r="P17" s="14">
        <v>58</v>
      </c>
      <c r="Q17" s="14">
        <v>68</v>
      </c>
      <c r="R17" s="14">
        <v>0.21</v>
      </c>
      <c r="S17" s="14"/>
    </row>
    <row r="18" ht="19" customHeight="1" spans="1:19">
      <c r="A18" s="14"/>
      <c r="B18" s="14"/>
      <c r="C18" s="14">
        <v>4</v>
      </c>
      <c r="D18" s="14">
        <v>4750</v>
      </c>
      <c r="E18" s="14">
        <v>50</v>
      </c>
      <c r="F18" s="14">
        <v>59</v>
      </c>
      <c r="G18" s="14">
        <v>64</v>
      </c>
      <c r="H18" s="14">
        <v>0.11</v>
      </c>
      <c r="I18" s="14"/>
      <c r="K18" s="14"/>
      <c r="L18" s="14"/>
      <c r="M18" s="14">
        <v>4</v>
      </c>
      <c r="N18" s="14">
        <v>4900</v>
      </c>
      <c r="O18" s="14">
        <v>60</v>
      </c>
      <c r="P18" s="14">
        <v>46</v>
      </c>
      <c r="Q18" s="14">
        <v>66</v>
      </c>
      <c r="R18" s="14">
        <v>0.18</v>
      </c>
      <c r="S18" s="14"/>
    </row>
    <row r="19" ht="19" customHeight="1" spans="1:19">
      <c r="A19" s="13">
        <v>35</v>
      </c>
      <c r="B19" s="13">
        <v>2830</v>
      </c>
      <c r="C19" s="13">
        <v>1</v>
      </c>
      <c r="D19" s="13">
        <v>5700</v>
      </c>
      <c r="E19" s="13">
        <v>477</v>
      </c>
      <c r="F19" s="13">
        <v>53</v>
      </c>
      <c r="G19" s="13">
        <v>83</v>
      </c>
      <c r="H19" s="13">
        <v>1.43</v>
      </c>
      <c r="I19" s="13">
        <v>2.2</v>
      </c>
      <c r="K19" s="13">
        <v>35</v>
      </c>
      <c r="L19" s="13">
        <v>2880</v>
      </c>
      <c r="M19" s="13">
        <v>1</v>
      </c>
      <c r="N19" s="13">
        <v>6500</v>
      </c>
      <c r="O19" s="13">
        <v>670</v>
      </c>
      <c r="P19" s="13">
        <v>51</v>
      </c>
      <c r="Q19" s="13">
        <v>88</v>
      </c>
      <c r="R19" s="13">
        <v>2.37</v>
      </c>
      <c r="S19" s="13">
        <v>3</v>
      </c>
    </row>
    <row r="20" ht="19" customHeight="1" spans="1:19">
      <c r="A20" s="13"/>
      <c r="B20" s="13"/>
      <c r="C20" s="13">
        <v>2</v>
      </c>
      <c r="D20" s="13">
        <v>7467</v>
      </c>
      <c r="E20" s="13">
        <v>440</v>
      </c>
      <c r="F20" s="13">
        <v>61</v>
      </c>
      <c r="G20" s="13">
        <v>83</v>
      </c>
      <c r="H20" s="13">
        <v>1.5</v>
      </c>
      <c r="I20" s="13"/>
      <c r="K20" s="13"/>
      <c r="L20" s="13"/>
      <c r="M20" s="13">
        <v>2</v>
      </c>
      <c r="N20" s="13">
        <v>8333</v>
      </c>
      <c r="O20" s="13">
        <v>610</v>
      </c>
      <c r="P20" s="13">
        <v>58</v>
      </c>
      <c r="Q20" s="13">
        <v>88</v>
      </c>
      <c r="R20" s="13">
        <v>2.43</v>
      </c>
      <c r="S20" s="13"/>
    </row>
    <row r="21" ht="19" customHeight="1" spans="1:19">
      <c r="A21" s="13"/>
      <c r="B21" s="13"/>
      <c r="C21" s="13">
        <v>3</v>
      </c>
      <c r="D21" s="13">
        <v>9233</v>
      </c>
      <c r="E21" s="13">
        <v>360</v>
      </c>
      <c r="F21" s="13">
        <v>62</v>
      </c>
      <c r="G21" s="13">
        <v>82</v>
      </c>
      <c r="H21" s="13">
        <v>1.49</v>
      </c>
      <c r="I21" s="13"/>
      <c r="K21" s="13"/>
      <c r="L21" s="13"/>
      <c r="M21" s="13">
        <v>3</v>
      </c>
      <c r="N21" s="13">
        <v>10167</v>
      </c>
      <c r="O21" s="13">
        <v>510</v>
      </c>
      <c r="P21" s="13">
        <v>61</v>
      </c>
      <c r="Q21" s="13">
        <v>87</v>
      </c>
      <c r="R21" s="13">
        <v>2.36</v>
      </c>
      <c r="S21" s="13"/>
    </row>
    <row r="22" ht="19" customHeight="1" spans="1:19">
      <c r="A22" s="13"/>
      <c r="B22" s="13"/>
      <c r="C22" s="13">
        <v>4</v>
      </c>
      <c r="D22" s="13">
        <v>11000</v>
      </c>
      <c r="E22" s="13">
        <v>260</v>
      </c>
      <c r="F22" s="13">
        <v>58</v>
      </c>
      <c r="G22" s="13">
        <v>79</v>
      </c>
      <c r="H22" s="13">
        <v>1.37</v>
      </c>
      <c r="I22" s="13"/>
      <c r="K22" s="13"/>
      <c r="L22" s="13"/>
      <c r="M22" s="13">
        <v>4</v>
      </c>
      <c r="N22" s="13">
        <v>12000</v>
      </c>
      <c r="O22" s="13">
        <v>330</v>
      </c>
      <c r="P22" s="13">
        <v>55</v>
      </c>
      <c r="Q22" s="13">
        <v>84</v>
      </c>
      <c r="R22" s="13">
        <v>2</v>
      </c>
      <c r="S22" s="13"/>
    </row>
    <row r="23" ht="19" customHeight="1" spans="1:19">
      <c r="A23" s="13"/>
      <c r="B23" s="13">
        <v>1400</v>
      </c>
      <c r="C23" s="13">
        <v>1</v>
      </c>
      <c r="D23" s="13">
        <v>2850</v>
      </c>
      <c r="E23" s="13">
        <v>119</v>
      </c>
      <c r="F23" s="13">
        <v>53</v>
      </c>
      <c r="G23" s="13">
        <v>69</v>
      </c>
      <c r="H23" s="13">
        <v>0.18</v>
      </c>
      <c r="I23" s="13">
        <v>0.37</v>
      </c>
      <c r="K23" s="13"/>
      <c r="L23" s="13">
        <v>1400</v>
      </c>
      <c r="M23" s="13">
        <v>1</v>
      </c>
      <c r="N23" s="13">
        <v>3250</v>
      </c>
      <c r="O23" s="13">
        <v>168</v>
      </c>
      <c r="P23" s="13">
        <v>51</v>
      </c>
      <c r="Q23" s="13">
        <v>72</v>
      </c>
      <c r="R23" s="13">
        <v>0.3</v>
      </c>
      <c r="S23" s="13">
        <v>0.55</v>
      </c>
    </row>
    <row r="24" ht="19" customHeight="1" spans="1:19">
      <c r="A24" s="13"/>
      <c r="B24" s="13"/>
      <c r="C24" s="13">
        <v>2</v>
      </c>
      <c r="D24" s="13">
        <v>3734</v>
      </c>
      <c r="E24" s="13">
        <v>110</v>
      </c>
      <c r="F24" s="13">
        <v>61</v>
      </c>
      <c r="G24" s="13">
        <v>69</v>
      </c>
      <c r="H24" s="13">
        <v>0.19</v>
      </c>
      <c r="I24" s="13"/>
      <c r="K24" s="13"/>
      <c r="L24" s="13"/>
      <c r="M24" s="13">
        <v>2</v>
      </c>
      <c r="N24" s="13">
        <v>4167</v>
      </c>
      <c r="O24" s="13">
        <v>153</v>
      </c>
      <c r="P24" s="13">
        <v>58</v>
      </c>
      <c r="Q24" s="13">
        <v>72</v>
      </c>
      <c r="R24" s="13">
        <v>0.31</v>
      </c>
      <c r="S24" s="13"/>
    </row>
    <row r="25" ht="19" customHeight="1" spans="1:19">
      <c r="A25" s="13"/>
      <c r="B25" s="13"/>
      <c r="C25" s="13">
        <v>3</v>
      </c>
      <c r="D25" s="13">
        <v>4617</v>
      </c>
      <c r="E25" s="13">
        <v>90</v>
      </c>
      <c r="F25" s="13">
        <v>62</v>
      </c>
      <c r="G25" s="13">
        <v>67</v>
      </c>
      <c r="H25" s="13">
        <v>0.19</v>
      </c>
      <c r="I25" s="13"/>
      <c r="K25" s="13"/>
      <c r="L25" s="13"/>
      <c r="M25" s="13">
        <v>3</v>
      </c>
      <c r="N25" s="13">
        <v>5084</v>
      </c>
      <c r="O25" s="13">
        <v>128</v>
      </c>
      <c r="P25" s="13">
        <v>61</v>
      </c>
      <c r="Q25" s="13">
        <v>70</v>
      </c>
      <c r="R25" s="13">
        <v>0.3</v>
      </c>
      <c r="S25" s="13"/>
    </row>
    <row r="26" ht="19" customHeight="1" spans="1:19">
      <c r="A26" s="13"/>
      <c r="B26" s="13"/>
      <c r="C26" s="13">
        <v>4</v>
      </c>
      <c r="D26" s="13">
        <v>5500</v>
      </c>
      <c r="E26" s="13">
        <v>65</v>
      </c>
      <c r="F26" s="13">
        <v>58</v>
      </c>
      <c r="G26" s="13">
        <v>66</v>
      </c>
      <c r="H26" s="13">
        <v>0.17</v>
      </c>
      <c r="I26" s="13"/>
      <c r="K26" s="13"/>
      <c r="L26" s="13"/>
      <c r="M26" s="13">
        <v>4</v>
      </c>
      <c r="N26" s="13">
        <v>6000</v>
      </c>
      <c r="O26" s="13">
        <v>83</v>
      </c>
      <c r="P26" s="13">
        <v>55</v>
      </c>
      <c r="Q26" s="13">
        <v>68</v>
      </c>
      <c r="R26" s="13">
        <v>0.25</v>
      </c>
      <c r="S26" s="13"/>
    </row>
    <row r="27" ht="19" customHeight="1" spans="1:19">
      <c r="A27" s="14">
        <v>40</v>
      </c>
      <c r="B27" s="14">
        <v>2830</v>
      </c>
      <c r="C27" s="14">
        <v>1</v>
      </c>
      <c r="D27" s="14">
        <v>6400</v>
      </c>
      <c r="E27" s="14">
        <v>490</v>
      </c>
      <c r="F27" s="14">
        <v>53</v>
      </c>
      <c r="G27" s="14">
        <v>83</v>
      </c>
      <c r="H27" s="14">
        <v>1.64</v>
      </c>
      <c r="I27" s="14">
        <v>2.2</v>
      </c>
      <c r="K27" s="14">
        <v>40</v>
      </c>
      <c r="L27" s="14">
        <v>2900</v>
      </c>
      <c r="M27" s="14">
        <v>1</v>
      </c>
      <c r="N27" s="14">
        <v>8000</v>
      </c>
      <c r="O27" s="14">
        <v>690</v>
      </c>
      <c r="P27" s="14">
        <v>54</v>
      </c>
      <c r="Q27" s="14">
        <v>89</v>
      </c>
      <c r="R27" s="14">
        <v>2.84</v>
      </c>
      <c r="S27" s="14">
        <v>4</v>
      </c>
    </row>
    <row r="28" ht="19" customHeight="1" spans="1:19">
      <c r="A28" s="14"/>
      <c r="B28" s="14"/>
      <c r="C28" s="14">
        <v>2</v>
      </c>
      <c r="D28" s="14">
        <v>8267</v>
      </c>
      <c r="E28" s="14">
        <v>460</v>
      </c>
      <c r="F28" s="14">
        <v>61</v>
      </c>
      <c r="G28" s="14">
        <v>84</v>
      </c>
      <c r="H28" s="14">
        <v>1.73</v>
      </c>
      <c r="I28" s="14"/>
      <c r="K28" s="14"/>
      <c r="L28" s="14"/>
      <c r="M28" s="14">
        <v>2</v>
      </c>
      <c r="N28" s="14">
        <v>9833</v>
      </c>
      <c r="O28" s="14">
        <v>640</v>
      </c>
      <c r="P28" s="14">
        <v>60</v>
      </c>
      <c r="Q28" s="14">
        <v>89</v>
      </c>
      <c r="R28" s="14">
        <v>2.91</v>
      </c>
      <c r="S28" s="14"/>
    </row>
    <row r="29" ht="19" customHeight="1" spans="1:19">
      <c r="A29" s="14"/>
      <c r="B29" s="14"/>
      <c r="C29" s="14">
        <v>3</v>
      </c>
      <c r="D29" s="14">
        <v>10133</v>
      </c>
      <c r="E29" s="14">
        <v>405</v>
      </c>
      <c r="F29" s="14">
        <v>63</v>
      </c>
      <c r="G29" s="14">
        <v>83</v>
      </c>
      <c r="H29" s="14">
        <v>1.81</v>
      </c>
      <c r="I29" s="14"/>
      <c r="K29" s="14"/>
      <c r="L29" s="14"/>
      <c r="M29" s="14">
        <v>3</v>
      </c>
      <c r="N29" s="14">
        <v>11667</v>
      </c>
      <c r="O29" s="14">
        <v>540</v>
      </c>
      <c r="P29" s="14">
        <v>62</v>
      </c>
      <c r="Q29" s="14">
        <v>88</v>
      </c>
      <c r="R29" s="14">
        <v>2.82</v>
      </c>
      <c r="S29" s="14"/>
    </row>
    <row r="30" ht="19" customHeight="1" spans="1:19">
      <c r="A30" s="14"/>
      <c r="B30" s="14"/>
      <c r="C30" s="14">
        <v>4</v>
      </c>
      <c r="D30" s="14">
        <v>12000</v>
      </c>
      <c r="E30" s="14">
        <v>315</v>
      </c>
      <c r="F30" s="14">
        <v>62</v>
      </c>
      <c r="G30" s="14">
        <v>81</v>
      </c>
      <c r="H30" s="14">
        <v>1.69</v>
      </c>
      <c r="I30" s="14"/>
      <c r="K30" s="14"/>
      <c r="L30" s="14"/>
      <c r="M30" s="14">
        <v>4</v>
      </c>
      <c r="N30" s="14">
        <v>13500</v>
      </c>
      <c r="O30" s="14">
        <v>400</v>
      </c>
      <c r="P30" s="14">
        <v>59</v>
      </c>
      <c r="Q30" s="14">
        <v>86</v>
      </c>
      <c r="R30" s="14">
        <v>2.54</v>
      </c>
      <c r="S30" s="14"/>
    </row>
    <row r="31" ht="19" customHeight="1" spans="1:19">
      <c r="A31" s="14"/>
      <c r="B31" s="14">
        <v>1400</v>
      </c>
      <c r="C31" s="14">
        <v>1</v>
      </c>
      <c r="D31" s="14">
        <v>3200</v>
      </c>
      <c r="E31" s="14">
        <v>123</v>
      </c>
      <c r="F31" s="14">
        <v>53</v>
      </c>
      <c r="G31" s="14">
        <v>70</v>
      </c>
      <c r="H31" s="14">
        <v>0.21</v>
      </c>
      <c r="I31" s="14">
        <v>0.37</v>
      </c>
      <c r="K31" s="14"/>
      <c r="L31" s="14">
        <v>1400</v>
      </c>
      <c r="M31" s="14">
        <v>1</v>
      </c>
      <c r="N31" s="14">
        <v>4000</v>
      </c>
      <c r="O31" s="14">
        <v>173</v>
      </c>
      <c r="P31" s="14">
        <v>54</v>
      </c>
      <c r="Q31" s="14">
        <v>73</v>
      </c>
      <c r="R31" s="14">
        <v>0.36</v>
      </c>
      <c r="S31" s="14">
        <v>0.55</v>
      </c>
    </row>
    <row r="32" ht="19" customHeight="1" spans="1:19">
      <c r="A32" s="14"/>
      <c r="B32" s="14"/>
      <c r="C32" s="14">
        <v>2</v>
      </c>
      <c r="D32" s="14">
        <v>4134</v>
      </c>
      <c r="E32" s="14">
        <v>115</v>
      </c>
      <c r="F32" s="14">
        <v>61</v>
      </c>
      <c r="G32" s="14">
        <v>70</v>
      </c>
      <c r="H32" s="14">
        <v>0.22</v>
      </c>
      <c r="I32" s="14"/>
      <c r="K32" s="14"/>
      <c r="L32" s="14"/>
      <c r="M32" s="14">
        <v>2</v>
      </c>
      <c r="N32" s="14">
        <v>4917</v>
      </c>
      <c r="O32" s="14">
        <v>160</v>
      </c>
      <c r="P32" s="14">
        <v>60</v>
      </c>
      <c r="Q32" s="14">
        <v>73</v>
      </c>
      <c r="R32" s="14">
        <v>0.36</v>
      </c>
      <c r="S32" s="14"/>
    </row>
    <row r="33" ht="19" customHeight="1" spans="1:19">
      <c r="A33" s="14"/>
      <c r="B33" s="14"/>
      <c r="C33" s="14">
        <v>3</v>
      </c>
      <c r="D33" s="14">
        <v>5067</v>
      </c>
      <c r="E33" s="14">
        <v>101</v>
      </c>
      <c r="F33" s="14">
        <v>63</v>
      </c>
      <c r="G33" s="14">
        <v>69</v>
      </c>
      <c r="H33" s="14">
        <v>0.23</v>
      </c>
      <c r="I33" s="14"/>
      <c r="K33" s="14"/>
      <c r="L33" s="14"/>
      <c r="M33" s="14">
        <v>3</v>
      </c>
      <c r="N33" s="14">
        <v>5834</v>
      </c>
      <c r="O33" s="14">
        <v>135</v>
      </c>
      <c r="P33" s="14">
        <v>62</v>
      </c>
      <c r="Q33" s="14">
        <v>72</v>
      </c>
      <c r="R33" s="14">
        <v>0.35</v>
      </c>
      <c r="S33" s="14"/>
    </row>
    <row r="34" ht="19" customHeight="1" spans="1:19">
      <c r="A34" s="14"/>
      <c r="B34" s="14"/>
      <c r="C34" s="14">
        <v>4</v>
      </c>
      <c r="D34" s="14">
        <v>6000</v>
      </c>
      <c r="E34" s="14">
        <v>79</v>
      </c>
      <c r="F34" s="14">
        <v>62</v>
      </c>
      <c r="G34" s="14">
        <v>68</v>
      </c>
      <c r="H34" s="14">
        <v>0.21</v>
      </c>
      <c r="I34" s="14"/>
      <c r="K34" s="14"/>
      <c r="L34" s="14"/>
      <c r="M34" s="14">
        <v>4</v>
      </c>
      <c r="N34" s="14">
        <v>6750</v>
      </c>
      <c r="O34" s="14">
        <v>100</v>
      </c>
      <c r="P34" s="14">
        <v>59</v>
      </c>
      <c r="Q34" s="14">
        <v>70</v>
      </c>
      <c r="R34" s="14">
        <v>0.32</v>
      </c>
      <c r="S34" s="14"/>
    </row>
    <row r="35" ht="19" customHeight="1" spans="1:19">
      <c r="A35" s="13">
        <v>45</v>
      </c>
      <c r="B35" s="13">
        <v>2880</v>
      </c>
      <c r="C35" s="13">
        <v>1</v>
      </c>
      <c r="D35" s="13">
        <v>7800</v>
      </c>
      <c r="E35" s="13">
        <v>510</v>
      </c>
      <c r="F35" s="13">
        <v>52</v>
      </c>
      <c r="G35" s="13">
        <v>84</v>
      </c>
      <c r="H35" s="13">
        <v>2.13</v>
      </c>
      <c r="I35" s="13">
        <v>3</v>
      </c>
      <c r="K35" s="13">
        <v>45</v>
      </c>
      <c r="L35" s="13">
        <v>1400</v>
      </c>
      <c r="M35" s="13">
        <v>1</v>
      </c>
      <c r="N35" s="13">
        <v>5000</v>
      </c>
      <c r="O35" s="13">
        <v>180</v>
      </c>
      <c r="P35" s="13">
        <v>55</v>
      </c>
      <c r="Q35" s="13">
        <v>74</v>
      </c>
      <c r="R35" s="13">
        <v>0.45</v>
      </c>
      <c r="S35" s="13">
        <v>0.75</v>
      </c>
    </row>
    <row r="36" ht="19" customHeight="1" spans="1:19">
      <c r="A36" s="13"/>
      <c r="B36" s="13"/>
      <c r="C36" s="13">
        <v>2</v>
      </c>
      <c r="D36" s="13">
        <v>9533</v>
      </c>
      <c r="E36" s="13">
        <v>480</v>
      </c>
      <c r="F36" s="13">
        <v>57</v>
      </c>
      <c r="G36" s="13">
        <v>84</v>
      </c>
      <c r="H36" s="13">
        <v>2.23</v>
      </c>
      <c r="I36" s="13"/>
      <c r="K36" s="13"/>
      <c r="L36" s="13"/>
      <c r="M36" s="13">
        <v>2</v>
      </c>
      <c r="N36" s="13">
        <v>5884</v>
      </c>
      <c r="O36" s="13">
        <v>168</v>
      </c>
      <c r="P36" s="13">
        <v>58</v>
      </c>
      <c r="Q36" s="13">
        <v>74</v>
      </c>
      <c r="R36" s="13">
        <v>0.47</v>
      </c>
      <c r="S36" s="13"/>
    </row>
    <row r="37" ht="19" customHeight="1" spans="1:19">
      <c r="A37" s="13"/>
      <c r="B37" s="13"/>
      <c r="C37" s="13">
        <v>3</v>
      </c>
      <c r="D37" s="13">
        <v>11267</v>
      </c>
      <c r="E37" s="13">
        <v>420</v>
      </c>
      <c r="F37" s="13">
        <v>59</v>
      </c>
      <c r="G37" s="13">
        <v>84</v>
      </c>
      <c r="H37" s="13">
        <v>2.23</v>
      </c>
      <c r="I37" s="13"/>
      <c r="K37" s="13"/>
      <c r="L37" s="13"/>
      <c r="M37" s="13">
        <v>3</v>
      </c>
      <c r="N37" s="13">
        <v>6767</v>
      </c>
      <c r="O37" s="13">
        <v>145</v>
      </c>
      <c r="P37" s="13">
        <v>59</v>
      </c>
      <c r="Q37" s="13">
        <v>72</v>
      </c>
      <c r="R37" s="13">
        <v>0.46</v>
      </c>
      <c r="S37" s="13"/>
    </row>
    <row r="38" ht="19" customHeight="1" spans="1:19">
      <c r="A38" s="13"/>
      <c r="B38" s="13"/>
      <c r="C38" s="13">
        <v>4</v>
      </c>
      <c r="D38" s="13">
        <v>13000</v>
      </c>
      <c r="E38" s="13">
        <v>370</v>
      </c>
      <c r="F38" s="13">
        <v>59</v>
      </c>
      <c r="G38" s="13">
        <v>83</v>
      </c>
      <c r="H38" s="13">
        <v>2.26</v>
      </c>
      <c r="I38" s="13"/>
      <c r="K38" s="13"/>
      <c r="L38" s="13"/>
      <c r="M38" s="13">
        <v>4</v>
      </c>
      <c r="N38" s="13">
        <v>7650</v>
      </c>
      <c r="O38" s="13">
        <v>118</v>
      </c>
      <c r="P38" s="13">
        <v>61</v>
      </c>
      <c r="Q38" s="13">
        <v>71</v>
      </c>
      <c r="R38" s="13">
        <v>0.41</v>
      </c>
      <c r="S38" s="13"/>
    </row>
    <row r="39" ht="19" customHeight="1" spans="1:19">
      <c r="A39" s="13"/>
      <c r="B39" s="13">
        <v>1400</v>
      </c>
      <c r="C39" s="13">
        <v>1</v>
      </c>
      <c r="D39" s="13">
        <v>3900</v>
      </c>
      <c r="E39" s="13">
        <v>128</v>
      </c>
      <c r="F39" s="13">
        <v>52</v>
      </c>
      <c r="G39" s="13">
        <v>70</v>
      </c>
      <c r="H39" s="13">
        <v>0.27</v>
      </c>
      <c r="I39" s="13">
        <v>0.55</v>
      </c>
      <c r="K39" s="14">
        <v>50</v>
      </c>
      <c r="L39" s="14">
        <v>1400</v>
      </c>
      <c r="M39" s="14">
        <v>1</v>
      </c>
      <c r="N39" s="14">
        <v>5500</v>
      </c>
      <c r="O39" s="14">
        <v>175</v>
      </c>
      <c r="P39" s="14">
        <v>51</v>
      </c>
      <c r="Q39" s="14">
        <v>74</v>
      </c>
      <c r="R39" s="14">
        <v>0.52</v>
      </c>
      <c r="S39" s="14">
        <v>0.75</v>
      </c>
    </row>
    <row r="40" ht="19" customHeight="1" spans="1:19">
      <c r="A40" s="13"/>
      <c r="B40" s="13"/>
      <c r="C40" s="13">
        <v>2</v>
      </c>
      <c r="D40" s="13">
        <v>4767</v>
      </c>
      <c r="E40" s="13">
        <v>120</v>
      </c>
      <c r="F40" s="13">
        <v>57</v>
      </c>
      <c r="G40" s="13">
        <v>70</v>
      </c>
      <c r="H40" s="13">
        <v>0.28</v>
      </c>
      <c r="I40" s="13"/>
      <c r="K40" s="14"/>
      <c r="L40" s="14"/>
      <c r="M40" s="14">
        <v>2</v>
      </c>
      <c r="N40" s="14">
        <v>6334</v>
      </c>
      <c r="O40" s="14">
        <v>170</v>
      </c>
      <c r="P40" s="14">
        <v>55</v>
      </c>
      <c r="Q40" s="14">
        <v>74</v>
      </c>
      <c r="R40" s="14">
        <v>0.54</v>
      </c>
      <c r="S40" s="14"/>
    </row>
    <row r="41" ht="19" customHeight="1" spans="1:19">
      <c r="A41" s="13"/>
      <c r="B41" s="13"/>
      <c r="C41" s="13">
        <v>3</v>
      </c>
      <c r="D41" s="13">
        <v>5634</v>
      </c>
      <c r="E41" s="13">
        <v>105</v>
      </c>
      <c r="F41" s="13">
        <v>59</v>
      </c>
      <c r="G41" s="13">
        <v>69</v>
      </c>
      <c r="H41" s="13">
        <v>0.28</v>
      </c>
      <c r="I41" s="13"/>
      <c r="K41" s="14"/>
      <c r="L41" s="14"/>
      <c r="M41" s="14">
        <v>3</v>
      </c>
      <c r="N41" s="14">
        <v>7167</v>
      </c>
      <c r="O41" s="14">
        <v>156</v>
      </c>
      <c r="P41" s="14">
        <v>56</v>
      </c>
      <c r="Q41" s="14">
        <v>73</v>
      </c>
      <c r="R41" s="14">
        <v>0.55</v>
      </c>
      <c r="S41" s="14"/>
    </row>
    <row r="42" ht="19" customHeight="1" spans="1:19">
      <c r="A42" s="13"/>
      <c r="B42" s="13"/>
      <c r="C42" s="13">
        <v>4</v>
      </c>
      <c r="D42" s="13">
        <v>6500</v>
      </c>
      <c r="E42" s="13">
        <v>93</v>
      </c>
      <c r="F42" s="13">
        <v>59</v>
      </c>
      <c r="G42" s="13">
        <v>69</v>
      </c>
      <c r="H42" s="13">
        <v>0.28</v>
      </c>
      <c r="I42" s="13"/>
      <c r="K42" s="14"/>
      <c r="L42" s="14"/>
      <c r="M42" s="14">
        <v>4</v>
      </c>
      <c r="N42" s="14">
        <v>8000</v>
      </c>
      <c r="O42" s="14">
        <v>135</v>
      </c>
      <c r="P42" s="14">
        <v>54</v>
      </c>
      <c r="Q42" s="14">
        <v>73</v>
      </c>
      <c r="R42" s="14">
        <v>0.56</v>
      </c>
      <c r="S42" s="14"/>
    </row>
    <row r="43" ht="19" customHeight="1" spans="1:9">
      <c r="A43" s="14">
        <v>50</v>
      </c>
      <c r="B43" s="14">
        <v>2880</v>
      </c>
      <c r="C43" s="14">
        <v>1</v>
      </c>
      <c r="D43" s="14">
        <v>9400</v>
      </c>
      <c r="E43" s="14">
        <v>500</v>
      </c>
      <c r="F43" s="14">
        <v>50</v>
      </c>
      <c r="G43" s="14">
        <v>85</v>
      </c>
      <c r="H43" s="14">
        <v>2.61</v>
      </c>
      <c r="I43" s="14">
        <v>4</v>
      </c>
    </row>
    <row r="44" ht="19" customHeight="1" spans="1:9">
      <c r="A44" s="14"/>
      <c r="B44" s="14"/>
      <c r="C44" s="14">
        <v>2</v>
      </c>
      <c r="D44" s="14">
        <v>10933</v>
      </c>
      <c r="E44" s="14">
        <v>470</v>
      </c>
      <c r="F44" s="14">
        <v>53</v>
      </c>
      <c r="G44" s="14">
        <v>85</v>
      </c>
      <c r="H44" s="14">
        <v>2.69</v>
      </c>
      <c r="I44" s="14"/>
    </row>
    <row r="45" ht="19" customHeight="1" spans="1:9">
      <c r="A45" s="14"/>
      <c r="B45" s="14"/>
      <c r="C45" s="14">
        <v>3</v>
      </c>
      <c r="D45" s="14">
        <v>12467</v>
      </c>
      <c r="E45" s="14">
        <v>435</v>
      </c>
      <c r="F45" s="14">
        <v>56</v>
      </c>
      <c r="G45" s="14">
        <v>84</v>
      </c>
      <c r="H45" s="14">
        <v>2.69</v>
      </c>
      <c r="I45" s="14"/>
    </row>
    <row r="46" ht="19" customHeight="1" spans="1:9">
      <c r="A46" s="14"/>
      <c r="B46" s="14"/>
      <c r="C46" s="14">
        <v>4</v>
      </c>
      <c r="D46" s="14">
        <v>14000</v>
      </c>
      <c r="E46" s="14">
        <v>395</v>
      </c>
      <c r="F46" s="14">
        <v>55</v>
      </c>
      <c r="G46" s="14">
        <v>84</v>
      </c>
      <c r="H46" s="14">
        <v>2.79</v>
      </c>
      <c r="I46" s="14"/>
    </row>
    <row r="47" ht="19" customHeight="1" spans="1:9">
      <c r="A47" s="14"/>
      <c r="B47" s="14">
        <v>1400</v>
      </c>
      <c r="C47" s="14">
        <v>1</v>
      </c>
      <c r="D47" s="14">
        <v>4700</v>
      </c>
      <c r="E47" s="14">
        <v>125</v>
      </c>
      <c r="F47" s="14">
        <v>50</v>
      </c>
      <c r="G47" s="14">
        <v>71</v>
      </c>
      <c r="H47" s="14">
        <v>0.33</v>
      </c>
      <c r="I47" s="14">
        <v>0.55</v>
      </c>
    </row>
    <row r="48" ht="19" customHeight="1" spans="1:9">
      <c r="A48" s="14"/>
      <c r="B48" s="14"/>
      <c r="C48" s="14">
        <v>2</v>
      </c>
      <c r="D48" s="14">
        <v>5467</v>
      </c>
      <c r="E48" s="14">
        <v>118</v>
      </c>
      <c r="F48" s="14">
        <v>53</v>
      </c>
      <c r="G48" s="14">
        <v>70</v>
      </c>
      <c r="H48" s="14">
        <v>0.34</v>
      </c>
      <c r="I48" s="14"/>
    </row>
    <row r="49" ht="19" customHeight="1" spans="1:9">
      <c r="A49" s="14"/>
      <c r="B49" s="14"/>
      <c r="C49" s="14">
        <v>3</v>
      </c>
      <c r="D49" s="14">
        <v>6234</v>
      </c>
      <c r="E49" s="14">
        <v>109</v>
      </c>
      <c r="F49" s="14">
        <v>56</v>
      </c>
      <c r="G49" s="14">
        <v>70</v>
      </c>
      <c r="H49" s="14">
        <v>0.34</v>
      </c>
      <c r="I49" s="14"/>
    </row>
    <row r="50" ht="19" customHeight="1" spans="1:9">
      <c r="A50" s="14"/>
      <c r="B50" s="14"/>
      <c r="C50" s="14">
        <v>4</v>
      </c>
      <c r="D50" s="14">
        <v>7000</v>
      </c>
      <c r="E50" s="14">
        <v>99</v>
      </c>
      <c r="F50" s="14">
        <v>55</v>
      </c>
      <c r="G50" s="14">
        <v>70</v>
      </c>
      <c r="H50" s="14">
        <v>0.35</v>
      </c>
      <c r="I50" s="14"/>
    </row>
  </sheetData>
  <mergeCells count="58">
    <mergeCell ref="A1:I1"/>
    <mergeCell ref="K1:S1"/>
    <mergeCell ref="A3:A10"/>
    <mergeCell ref="A11:A18"/>
    <mergeCell ref="A19:A26"/>
    <mergeCell ref="A27:A34"/>
    <mergeCell ref="A35:A42"/>
    <mergeCell ref="A43:A50"/>
    <mergeCell ref="B3:B6"/>
    <mergeCell ref="B7:B10"/>
    <mergeCell ref="B11:B14"/>
    <mergeCell ref="B15:B18"/>
    <mergeCell ref="B19:B22"/>
    <mergeCell ref="B23:B26"/>
    <mergeCell ref="B27:B30"/>
    <mergeCell ref="B31:B34"/>
    <mergeCell ref="B35:B38"/>
    <mergeCell ref="B39:B42"/>
    <mergeCell ref="B43:B46"/>
    <mergeCell ref="B47:B50"/>
    <mergeCell ref="I3:I6"/>
    <mergeCell ref="I7:I10"/>
    <mergeCell ref="I11:I14"/>
    <mergeCell ref="I15:I18"/>
    <mergeCell ref="I19:I22"/>
    <mergeCell ref="I23:I26"/>
    <mergeCell ref="I27:I30"/>
    <mergeCell ref="I31:I34"/>
    <mergeCell ref="I35:I38"/>
    <mergeCell ref="I39:I42"/>
    <mergeCell ref="I43:I46"/>
    <mergeCell ref="I47:I50"/>
    <mergeCell ref="K3:K10"/>
    <mergeCell ref="K11:K18"/>
    <mergeCell ref="K19:K26"/>
    <mergeCell ref="K27:K34"/>
    <mergeCell ref="K35:K38"/>
    <mergeCell ref="K39:K42"/>
    <mergeCell ref="L3:L6"/>
    <mergeCell ref="L7:L10"/>
    <mergeCell ref="L11:L14"/>
    <mergeCell ref="L15:L18"/>
    <mergeCell ref="L19:L22"/>
    <mergeCell ref="L23:L26"/>
    <mergeCell ref="L27:L30"/>
    <mergeCell ref="L31:L34"/>
    <mergeCell ref="L35:L38"/>
    <mergeCell ref="L39:L42"/>
    <mergeCell ref="S3:S6"/>
    <mergeCell ref="S7:S10"/>
    <mergeCell ref="S11:S14"/>
    <mergeCell ref="S15:S18"/>
    <mergeCell ref="S19:S22"/>
    <mergeCell ref="S23:S26"/>
    <mergeCell ref="S27:S30"/>
    <mergeCell ref="S31:S34"/>
    <mergeCell ref="S35:S38"/>
    <mergeCell ref="S39:S42"/>
  </mergeCell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"/>
  <sheetViews>
    <sheetView zoomScale="85" zoomScaleNormal="85" workbookViewId="0">
      <selection activeCell="K1" sqref="K$1:S$1048576"/>
    </sheetView>
  </sheetViews>
  <sheetFormatPr defaultColWidth="9" defaultRowHeight="16.5"/>
  <cols>
    <col min="1" max="2" width="9" style="8"/>
    <col min="3" max="3" width="6.75" style="8" customWidth="1"/>
    <col min="4" max="4" width="12.625" style="8"/>
    <col min="5" max="5" width="9" style="8"/>
    <col min="6" max="6" width="9.55833333333333" style="8" customWidth="1"/>
    <col min="7" max="9" width="9" style="8"/>
    <col min="10" max="10" width="7.5" style="8" customWidth="1"/>
    <col min="11" max="12" width="9" style="8"/>
    <col min="13" max="13" width="6.75" style="8" customWidth="1"/>
    <col min="14" max="14" width="12.625" style="8"/>
    <col min="15" max="15" width="9" style="8"/>
    <col min="16" max="16" width="9.55833333333333" style="8" customWidth="1"/>
    <col min="17" max="16384" width="9" style="8"/>
  </cols>
  <sheetData>
    <row r="1" ht="30" customHeight="1" spans="1:19">
      <c r="A1" s="9" t="s">
        <v>159</v>
      </c>
      <c r="B1" s="10"/>
      <c r="C1" s="10"/>
      <c r="D1" s="10"/>
      <c r="E1" s="10"/>
      <c r="F1" s="10"/>
      <c r="G1" s="10"/>
      <c r="H1" s="10"/>
      <c r="I1" s="15"/>
      <c r="K1" s="9" t="s">
        <v>160</v>
      </c>
      <c r="L1" s="10"/>
      <c r="M1" s="10"/>
      <c r="N1" s="10"/>
      <c r="O1" s="10"/>
      <c r="P1" s="10"/>
      <c r="Q1" s="10"/>
      <c r="R1" s="10"/>
      <c r="S1" s="15"/>
    </row>
    <row r="2" ht="50" customHeight="1" spans="1:19">
      <c r="A2" s="11" t="s">
        <v>144</v>
      </c>
      <c r="B2" s="11" t="s">
        <v>145</v>
      </c>
      <c r="C2" s="11" t="s">
        <v>146</v>
      </c>
      <c r="D2" s="11" t="s">
        <v>147</v>
      </c>
      <c r="E2" s="11" t="s">
        <v>148</v>
      </c>
      <c r="F2" s="11" t="s">
        <v>149</v>
      </c>
      <c r="G2" s="11" t="s">
        <v>150</v>
      </c>
      <c r="H2" s="11" t="s">
        <v>151</v>
      </c>
      <c r="I2" s="11" t="s">
        <v>152</v>
      </c>
      <c r="K2" s="11" t="s">
        <v>144</v>
      </c>
      <c r="L2" s="11" t="s">
        <v>145</v>
      </c>
      <c r="M2" s="11" t="s">
        <v>146</v>
      </c>
      <c r="N2" s="11" t="s">
        <v>147</v>
      </c>
      <c r="O2" s="11" t="s">
        <v>148</v>
      </c>
      <c r="P2" s="11" t="s">
        <v>149</v>
      </c>
      <c r="Q2" s="11" t="s">
        <v>150</v>
      </c>
      <c r="R2" s="11" t="s">
        <v>151</v>
      </c>
      <c r="S2" s="11" t="s">
        <v>152</v>
      </c>
    </row>
    <row r="3" ht="19" customHeight="1" spans="1:19">
      <c r="A3" s="12">
        <v>25</v>
      </c>
      <c r="B3" s="12">
        <v>1400</v>
      </c>
      <c r="C3" s="12">
        <v>1</v>
      </c>
      <c r="D3" s="12">
        <v>2200</v>
      </c>
      <c r="E3" s="12">
        <v>105</v>
      </c>
      <c r="F3" s="12">
        <v>56</v>
      </c>
      <c r="G3" s="12">
        <v>68</v>
      </c>
      <c r="H3" s="12">
        <v>0.11</v>
      </c>
      <c r="I3" s="12">
        <v>0.25</v>
      </c>
      <c r="K3" s="12">
        <v>25</v>
      </c>
      <c r="L3" s="12">
        <v>1400</v>
      </c>
      <c r="M3" s="12">
        <v>1</v>
      </c>
      <c r="N3" s="12">
        <v>2600</v>
      </c>
      <c r="O3" s="12">
        <v>150</v>
      </c>
      <c r="P3" s="12">
        <v>51</v>
      </c>
      <c r="Q3" s="12">
        <v>71</v>
      </c>
      <c r="R3" s="12">
        <v>0.21</v>
      </c>
      <c r="S3" s="12">
        <v>0.37</v>
      </c>
    </row>
    <row r="4" ht="19" customHeight="1" spans="1:19">
      <c r="A4" s="13"/>
      <c r="B4" s="13"/>
      <c r="C4" s="13">
        <v>2</v>
      </c>
      <c r="D4" s="13">
        <v>3100</v>
      </c>
      <c r="E4" s="13">
        <v>85</v>
      </c>
      <c r="F4" s="13">
        <v>61</v>
      </c>
      <c r="G4" s="13">
        <v>67</v>
      </c>
      <c r="H4" s="13">
        <v>0.12</v>
      </c>
      <c r="I4" s="13"/>
      <c r="K4" s="13"/>
      <c r="L4" s="13"/>
      <c r="M4" s="13">
        <v>2</v>
      </c>
      <c r="N4" s="13">
        <v>3400</v>
      </c>
      <c r="O4" s="13">
        <v>122</v>
      </c>
      <c r="P4" s="13">
        <v>56</v>
      </c>
      <c r="Q4" s="13">
        <v>70</v>
      </c>
      <c r="R4" s="13">
        <v>0.21</v>
      </c>
      <c r="S4" s="13"/>
    </row>
    <row r="5" ht="19" customHeight="1" spans="1:19">
      <c r="A5" s="13"/>
      <c r="B5" s="13"/>
      <c r="C5" s="13">
        <v>3</v>
      </c>
      <c r="D5" s="13">
        <v>4000</v>
      </c>
      <c r="E5" s="13">
        <v>66</v>
      </c>
      <c r="F5" s="13">
        <v>60</v>
      </c>
      <c r="G5" s="13">
        <v>65</v>
      </c>
      <c r="H5" s="13">
        <v>0.12</v>
      </c>
      <c r="I5" s="13"/>
      <c r="K5" s="13"/>
      <c r="L5" s="13"/>
      <c r="M5" s="13">
        <v>3</v>
      </c>
      <c r="N5" s="13">
        <v>4200</v>
      </c>
      <c r="O5" s="13">
        <v>89</v>
      </c>
      <c r="P5" s="13">
        <v>54</v>
      </c>
      <c r="Q5" s="13">
        <v>67</v>
      </c>
      <c r="R5" s="13">
        <v>0.19</v>
      </c>
      <c r="S5" s="13"/>
    </row>
    <row r="6" ht="19" customHeight="1" spans="1:19">
      <c r="A6" s="13"/>
      <c r="B6" s="13"/>
      <c r="C6" s="13">
        <v>4</v>
      </c>
      <c r="D6" s="13">
        <v>4900</v>
      </c>
      <c r="E6" s="13">
        <v>40</v>
      </c>
      <c r="F6" s="13">
        <v>49</v>
      </c>
      <c r="G6" s="13">
        <v>61</v>
      </c>
      <c r="H6" s="13">
        <v>0.11</v>
      </c>
      <c r="I6" s="13"/>
      <c r="K6" s="13"/>
      <c r="L6" s="13"/>
      <c r="M6" s="13">
        <v>4</v>
      </c>
      <c r="N6" s="13">
        <v>5000</v>
      </c>
      <c r="O6" s="13">
        <v>48</v>
      </c>
      <c r="P6" s="13">
        <v>40</v>
      </c>
      <c r="Q6" s="13">
        <v>63</v>
      </c>
      <c r="R6" s="13">
        <v>0.17</v>
      </c>
      <c r="S6" s="13"/>
    </row>
    <row r="7" ht="19" customHeight="1" spans="1:19">
      <c r="A7" s="14">
        <v>30</v>
      </c>
      <c r="B7" s="14">
        <v>1400</v>
      </c>
      <c r="C7" s="14">
        <v>1</v>
      </c>
      <c r="D7" s="14">
        <v>2700</v>
      </c>
      <c r="E7" s="14">
        <v>115</v>
      </c>
      <c r="F7" s="14">
        <v>55</v>
      </c>
      <c r="G7" s="14">
        <v>69</v>
      </c>
      <c r="H7" s="14">
        <v>0.16</v>
      </c>
      <c r="I7" s="14">
        <v>0.37</v>
      </c>
      <c r="K7" s="14">
        <v>30</v>
      </c>
      <c r="L7" s="14">
        <v>1400</v>
      </c>
      <c r="M7" s="14">
        <v>1</v>
      </c>
      <c r="N7" s="14">
        <v>3100</v>
      </c>
      <c r="O7" s="14">
        <v>174</v>
      </c>
      <c r="P7" s="14">
        <v>52</v>
      </c>
      <c r="Q7" s="14">
        <v>73</v>
      </c>
      <c r="R7" s="14">
        <v>0.29</v>
      </c>
      <c r="S7" s="14">
        <v>0.55</v>
      </c>
    </row>
    <row r="8" ht="19" customHeight="1" spans="1:19">
      <c r="A8" s="14"/>
      <c r="B8" s="14"/>
      <c r="C8" s="14">
        <v>2</v>
      </c>
      <c r="D8" s="14">
        <v>3800</v>
      </c>
      <c r="E8" s="14">
        <v>100</v>
      </c>
      <c r="F8" s="14">
        <v>61</v>
      </c>
      <c r="G8" s="14">
        <v>68</v>
      </c>
      <c r="H8" s="14">
        <v>0.17</v>
      </c>
      <c r="I8" s="14"/>
      <c r="K8" s="14"/>
      <c r="L8" s="14"/>
      <c r="M8" s="14">
        <v>2</v>
      </c>
      <c r="N8" s="14">
        <v>4100</v>
      </c>
      <c r="O8" s="14">
        <v>148</v>
      </c>
      <c r="P8" s="14">
        <v>59</v>
      </c>
      <c r="Q8" s="14">
        <v>72</v>
      </c>
      <c r="R8" s="14">
        <v>0.29</v>
      </c>
      <c r="S8" s="14"/>
    </row>
    <row r="9" ht="19" customHeight="1" spans="1:19">
      <c r="A9" s="14"/>
      <c r="B9" s="14"/>
      <c r="C9" s="14">
        <v>3</v>
      </c>
      <c r="D9" s="14">
        <v>4900</v>
      </c>
      <c r="E9" s="14">
        <v>78</v>
      </c>
      <c r="F9" s="14">
        <v>62</v>
      </c>
      <c r="G9" s="14">
        <v>67</v>
      </c>
      <c r="H9" s="14">
        <v>0.17</v>
      </c>
      <c r="I9" s="14"/>
      <c r="K9" s="14"/>
      <c r="L9" s="14"/>
      <c r="M9" s="14">
        <v>3</v>
      </c>
      <c r="N9" s="14">
        <v>5100</v>
      </c>
      <c r="O9" s="14">
        <v>118</v>
      </c>
      <c r="P9" s="14">
        <v>60</v>
      </c>
      <c r="Q9" s="14">
        <v>70</v>
      </c>
      <c r="R9" s="14">
        <v>0.28</v>
      </c>
      <c r="S9" s="14"/>
    </row>
    <row r="10" ht="19" customHeight="1" spans="1:19">
      <c r="A10" s="14"/>
      <c r="B10" s="14"/>
      <c r="C10" s="14">
        <v>4</v>
      </c>
      <c r="D10" s="14">
        <v>6000</v>
      </c>
      <c r="E10" s="14">
        <v>50</v>
      </c>
      <c r="F10" s="14">
        <v>57</v>
      </c>
      <c r="G10" s="14">
        <v>64</v>
      </c>
      <c r="H10" s="14">
        <v>0.15</v>
      </c>
      <c r="I10" s="14"/>
      <c r="K10" s="14"/>
      <c r="L10" s="14"/>
      <c r="M10" s="14">
        <v>4</v>
      </c>
      <c r="N10" s="14">
        <v>6100</v>
      </c>
      <c r="O10" s="14">
        <v>65</v>
      </c>
      <c r="P10" s="14">
        <v>49</v>
      </c>
      <c r="Q10" s="14">
        <v>66</v>
      </c>
      <c r="R10" s="14">
        <v>0.22</v>
      </c>
      <c r="S10" s="14"/>
    </row>
    <row r="11" ht="19" customHeight="1" spans="1:19">
      <c r="A11" s="13">
        <v>35</v>
      </c>
      <c r="B11" s="13">
        <v>1400</v>
      </c>
      <c r="C11" s="13">
        <v>1</v>
      </c>
      <c r="D11" s="13">
        <v>3500</v>
      </c>
      <c r="E11" s="13">
        <v>130</v>
      </c>
      <c r="F11" s="13">
        <v>56</v>
      </c>
      <c r="G11" s="13">
        <v>70</v>
      </c>
      <c r="H11" s="13">
        <v>0.23</v>
      </c>
      <c r="I11" s="13">
        <v>0.37</v>
      </c>
      <c r="K11" s="13">
        <v>35</v>
      </c>
      <c r="L11" s="13">
        <v>1400</v>
      </c>
      <c r="M11" s="13">
        <v>1</v>
      </c>
      <c r="N11" s="13">
        <v>4000</v>
      </c>
      <c r="O11" s="13">
        <v>188</v>
      </c>
      <c r="P11" s="13">
        <v>53</v>
      </c>
      <c r="Q11" s="13">
        <v>74</v>
      </c>
      <c r="R11" s="13">
        <v>0.39</v>
      </c>
      <c r="S11" s="13">
        <v>0.75</v>
      </c>
    </row>
    <row r="12" ht="19" customHeight="1" spans="1:19">
      <c r="A12" s="13"/>
      <c r="B12" s="13"/>
      <c r="C12" s="13">
        <v>2</v>
      </c>
      <c r="D12" s="13">
        <v>4667</v>
      </c>
      <c r="E12" s="13">
        <v>120</v>
      </c>
      <c r="F12" s="13">
        <v>62</v>
      </c>
      <c r="G12" s="13">
        <v>70</v>
      </c>
      <c r="H12" s="13">
        <v>0.25</v>
      </c>
      <c r="I12" s="13"/>
      <c r="K12" s="13"/>
      <c r="L12" s="13"/>
      <c r="M12" s="13">
        <v>2</v>
      </c>
      <c r="N12" s="13">
        <v>5200</v>
      </c>
      <c r="O12" s="13">
        <v>170</v>
      </c>
      <c r="P12" s="13">
        <v>60</v>
      </c>
      <c r="Q12" s="13">
        <v>74</v>
      </c>
      <c r="R12" s="13">
        <v>0.41</v>
      </c>
      <c r="S12" s="13"/>
    </row>
    <row r="13" ht="19" customHeight="1" spans="1:19">
      <c r="A13" s="13"/>
      <c r="B13" s="13"/>
      <c r="C13" s="13">
        <v>3</v>
      </c>
      <c r="D13" s="13">
        <v>5833</v>
      </c>
      <c r="E13" s="13">
        <v>100</v>
      </c>
      <c r="F13" s="13">
        <v>64</v>
      </c>
      <c r="G13" s="13">
        <v>69</v>
      </c>
      <c r="H13" s="13">
        <v>0.25</v>
      </c>
      <c r="I13" s="13"/>
      <c r="K13" s="13"/>
      <c r="L13" s="13"/>
      <c r="M13" s="13">
        <v>3</v>
      </c>
      <c r="N13" s="13">
        <v>6400</v>
      </c>
      <c r="O13" s="13">
        <v>140</v>
      </c>
      <c r="P13" s="13">
        <v>62</v>
      </c>
      <c r="Q13" s="13">
        <v>72</v>
      </c>
      <c r="R13" s="13">
        <v>0.4</v>
      </c>
      <c r="S13" s="13"/>
    </row>
    <row r="14" ht="19" customHeight="1" spans="1:19">
      <c r="A14" s="13"/>
      <c r="B14" s="13"/>
      <c r="C14" s="13">
        <v>4</v>
      </c>
      <c r="D14" s="13">
        <v>7000</v>
      </c>
      <c r="E14" s="13">
        <v>70</v>
      </c>
      <c r="F14" s="13">
        <v>60</v>
      </c>
      <c r="G14" s="13">
        <v>67</v>
      </c>
      <c r="H14" s="13">
        <v>0.23</v>
      </c>
      <c r="I14" s="13"/>
      <c r="K14" s="13"/>
      <c r="L14" s="13"/>
      <c r="M14" s="13">
        <v>4</v>
      </c>
      <c r="N14" s="13">
        <v>7600</v>
      </c>
      <c r="O14" s="13">
        <v>90</v>
      </c>
      <c r="P14" s="13">
        <v>56</v>
      </c>
      <c r="Q14" s="13">
        <v>69</v>
      </c>
      <c r="R14" s="13">
        <v>0.34</v>
      </c>
      <c r="S14" s="13"/>
    </row>
    <row r="15" ht="19" customHeight="1" spans="1:19">
      <c r="A15" s="14">
        <v>40</v>
      </c>
      <c r="B15" s="14">
        <v>1400</v>
      </c>
      <c r="C15" s="14">
        <v>1</v>
      </c>
      <c r="D15" s="14">
        <v>4000</v>
      </c>
      <c r="E15" s="14">
        <v>135</v>
      </c>
      <c r="F15" s="14">
        <v>56</v>
      </c>
      <c r="G15" s="14">
        <v>71</v>
      </c>
      <c r="H15" s="14">
        <v>0.27</v>
      </c>
      <c r="I15" s="14">
        <v>0.55</v>
      </c>
      <c r="K15" s="14">
        <v>40</v>
      </c>
      <c r="L15" s="14">
        <v>1400</v>
      </c>
      <c r="M15" s="14">
        <v>1</v>
      </c>
      <c r="N15" s="14">
        <v>4500</v>
      </c>
      <c r="O15" s="14">
        <v>195</v>
      </c>
      <c r="P15" s="14">
        <v>52</v>
      </c>
      <c r="Q15" s="14">
        <v>74</v>
      </c>
      <c r="R15" s="14">
        <v>0.47</v>
      </c>
      <c r="S15" s="14">
        <v>0.75</v>
      </c>
    </row>
    <row r="16" ht="19" customHeight="1" spans="1:19">
      <c r="A16" s="14"/>
      <c r="B16" s="14"/>
      <c r="C16" s="14">
        <v>2</v>
      </c>
      <c r="D16" s="14">
        <v>5300</v>
      </c>
      <c r="E16" s="14">
        <v>130</v>
      </c>
      <c r="F16" s="14">
        <v>62</v>
      </c>
      <c r="G16" s="14">
        <v>71</v>
      </c>
      <c r="H16" s="14">
        <v>0.31</v>
      </c>
      <c r="I16" s="14"/>
      <c r="K16" s="14"/>
      <c r="L16" s="14"/>
      <c r="M16" s="14">
        <v>2</v>
      </c>
      <c r="N16" s="14">
        <v>5900</v>
      </c>
      <c r="O16" s="14">
        <v>185</v>
      </c>
      <c r="P16" s="14">
        <v>60</v>
      </c>
      <c r="Q16" s="14">
        <v>75</v>
      </c>
      <c r="R16" s="14">
        <v>0.51</v>
      </c>
      <c r="S16" s="14"/>
    </row>
    <row r="17" ht="19" customHeight="1" spans="1:19">
      <c r="A17" s="14"/>
      <c r="B17" s="14"/>
      <c r="C17" s="14">
        <v>3</v>
      </c>
      <c r="D17" s="14">
        <v>6600</v>
      </c>
      <c r="E17" s="14">
        <v>110</v>
      </c>
      <c r="F17" s="14">
        <v>65</v>
      </c>
      <c r="G17" s="14">
        <v>70</v>
      </c>
      <c r="H17" s="14">
        <v>0.31</v>
      </c>
      <c r="I17" s="14"/>
      <c r="K17" s="14"/>
      <c r="L17" s="14"/>
      <c r="M17" s="14">
        <v>3</v>
      </c>
      <c r="N17" s="14">
        <v>7300</v>
      </c>
      <c r="O17" s="14">
        <v>155</v>
      </c>
      <c r="P17" s="14">
        <v>62</v>
      </c>
      <c r="Q17" s="14">
        <v>74</v>
      </c>
      <c r="R17" s="14">
        <v>0.51</v>
      </c>
      <c r="S17" s="14"/>
    </row>
    <row r="18" ht="19" customHeight="1" spans="1:19">
      <c r="A18" s="14"/>
      <c r="B18" s="14"/>
      <c r="C18" s="14">
        <v>4</v>
      </c>
      <c r="D18" s="14">
        <v>7900</v>
      </c>
      <c r="E18" s="14">
        <v>80</v>
      </c>
      <c r="F18" s="14">
        <v>64</v>
      </c>
      <c r="G18" s="14">
        <v>69</v>
      </c>
      <c r="H18" s="14">
        <v>0.27</v>
      </c>
      <c r="I18" s="14"/>
      <c r="K18" s="14"/>
      <c r="L18" s="14"/>
      <c r="M18" s="14">
        <v>4</v>
      </c>
      <c r="N18" s="14">
        <v>8700</v>
      </c>
      <c r="O18" s="14">
        <v>110</v>
      </c>
      <c r="P18" s="14">
        <v>61</v>
      </c>
      <c r="Q18" s="14">
        <v>71</v>
      </c>
      <c r="R18" s="14">
        <v>0.44</v>
      </c>
      <c r="S18" s="14"/>
    </row>
    <row r="19" ht="19" customHeight="1" spans="1:19">
      <c r="A19" s="13">
        <v>45</v>
      </c>
      <c r="B19" s="13">
        <v>1400</v>
      </c>
      <c r="C19" s="13">
        <v>1</v>
      </c>
      <c r="D19" s="13">
        <v>5300</v>
      </c>
      <c r="E19" s="13">
        <v>145</v>
      </c>
      <c r="F19" s="13">
        <v>57</v>
      </c>
      <c r="G19" s="13">
        <v>72</v>
      </c>
      <c r="H19" s="13">
        <v>0.37</v>
      </c>
      <c r="I19" s="13">
        <v>0.55</v>
      </c>
      <c r="K19" s="13">
        <v>45</v>
      </c>
      <c r="L19" s="13">
        <v>1400</v>
      </c>
      <c r="M19" s="13">
        <v>1</v>
      </c>
      <c r="N19" s="13">
        <v>6700</v>
      </c>
      <c r="O19" s="13">
        <v>205</v>
      </c>
      <c r="P19" s="13">
        <v>57</v>
      </c>
      <c r="Q19" s="13">
        <v>76</v>
      </c>
      <c r="R19" s="13">
        <v>0.67</v>
      </c>
      <c r="S19" s="13">
        <v>1.1</v>
      </c>
    </row>
    <row r="20" ht="19" customHeight="1" spans="1:19">
      <c r="A20" s="13"/>
      <c r="B20" s="13"/>
      <c r="C20" s="13">
        <v>2</v>
      </c>
      <c r="D20" s="13">
        <v>6467</v>
      </c>
      <c r="E20" s="13">
        <v>135</v>
      </c>
      <c r="F20" s="13">
        <v>62</v>
      </c>
      <c r="G20" s="13">
        <v>72</v>
      </c>
      <c r="H20" s="13">
        <v>0.39</v>
      </c>
      <c r="I20" s="13"/>
      <c r="K20" s="13"/>
      <c r="L20" s="13"/>
      <c r="M20" s="13">
        <v>2</v>
      </c>
      <c r="N20" s="13">
        <v>7800</v>
      </c>
      <c r="O20" s="13">
        <v>185</v>
      </c>
      <c r="P20" s="13">
        <v>61</v>
      </c>
      <c r="Q20" s="13">
        <v>76</v>
      </c>
      <c r="R20" s="13">
        <v>0.66</v>
      </c>
      <c r="S20" s="13"/>
    </row>
    <row r="21" ht="19" customHeight="1" spans="1:19">
      <c r="A21" s="13"/>
      <c r="B21" s="13"/>
      <c r="C21" s="13">
        <v>3</v>
      </c>
      <c r="D21" s="13">
        <v>7633</v>
      </c>
      <c r="E21" s="13">
        <v>120</v>
      </c>
      <c r="F21" s="13">
        <v>63</v>
      </c>
      <c r="G21" s="13">
        <v>72</v>
      </c>
      <c r="H21" s="13">
        <v>0.4</v>
      </c>
      <c r="I21" s="13"/>
      <c r="K21" s="13"/>
      <c r="L21" s="13"/>
      <c r="M21" s="13">
        <v>3</v>
      </c>
      <c r="N21" s="13">
        <v>8900</v>
      </c>
      <c r="O21" s="13">
        <v>165</v>
      </c>
      <c r="P21" s="13">
        <v>62</v>
      </c>
      <c r="Q21" s="13">
        <v>75</v>
      </c>
      <c r="R21" s="13">
        <v>0.66</v>
      </c>
      <c r="S21" s="13"/>
    </row>
    <row r="22" ht="19" customHeight="1" spans="1:19">
      <c r="A22" s="13"/>
      <c r="B22" s="13"/>
      <c r="C22" s="13">
        <v>4</v>
      </c>
      <c r="D22" s="13">
        <v>8800</v>
      </c>
      <c r="E22" s="13">
        <v>100</v>
      </c>
      <c r="F22" s="13">
        <v>61</v>
      </c>
      <c r="G22" s="13">
        <v>71</v>
      </c>
      <c r="H22" s="13">
        <v>0.4</v>
      </c>
      <c r="I22" s="13"/>
      <c r="K22" s="13"/>
      <c r="L22" s="13"/>
      <c r="M22" s="13">
        <v>4</v>
      </c>
      <c r="N22" s="13">
        <v>10000</v>
      </c>
      <c r="O22" s="13">
        <v>134</v>
      </c>
      <c r="P22" s="13">
        <v>60</v>
      </c>
      <c r="Q22" s="13">
        <v>73</v>
      </c>
      <c r="R22" s="13">
        <v>0.62</v>
      </c>
      <c r="S22" s="13"/>
    </row>
    <row r="23" ht="19" customHeight="1" spans="1:19">
      <c r="A23" s="14">
        <v>50</v>
      </c>
      <c r="B23" s="14">
        <v>1400</v>
      </c>
      <c r="C23" s="14">
        <v>1</v>
      </c>
      <c r="D23" s="14">
        <v>6300</v>
      </c>
      <c r="E23" s="14">
        <v>140</v>
      </c>
      <c r="F23" s="14">
        <v>55</v>
      </c>
      <c r="G23" s="14">
        <v>72</v>
      </c>
      <c r="H23" s="14">
        <v>0.45</v>
      </c>
      <c r="I23" s="14">
        <v>0.75</v>
      </c>
      <c r="K23" s="14">
        <v>50</v>
      </c>
      <c r="L23" s="14">
        <v>1400</v>
      </c>
      <c r="M23" s="14">
        <v>1</v>
      </c>
      <c r="N23" s="14">
        <v>7100</v>
      </c>
      <c r="O23" s="14">
        <v>200</v>
      </c>
      <c r="P23" s="14">
        <v>53</v>
      </c>
      <c r="Q23" s="14">
        <v>76</v>
      </c>
      <c r="R23" s="14">
        <v>0.74</v>
      </c>
      <c r="S23" s="14">
        <v>1.1</v>
      </c>
    </row>
    <row r="24" ht="19" customHeight="1" spans="1:19">
      <c r="A24" s="14"/>
      <c r="B24" s="14"/>
      <c r="C24" s="14">
        <v>2</v>
      </c>
      <c r="D24" s="14">
        <v>7300</v>
      </c>
      <c r="E24" s="14">
        <v>130</v>
      </c>
      <c r="F24" s="14">
        <v>58</v>
      </c>
      <c r="G24" s="14">
        <v>72</v>
      </c>
      <c r="H24" s="14">
        <v>0.45</v>
      </c>
      <c r="I24" s="14"/>
      <c r="K24" s="14"/>
      <c r="L24" s="14"/>
      <c r="M24" s="14">
        <v>2</v>
      </c>
      <c r="N24" s="14">
        <v>8267</v>
      </c>
      <c r="O24" s="14">
        <v>195</v>
      </c>
      <c r="P24" s="14">
        <v>59</v>
      </c>
      <c r="Q24" s="14">
        <v>76</v>
      </c>
      <c r="R24" s="14">
        <v>0.76</v>
      </c>
      <c r="S24" s="14"/>
    </row>
    <row r="25" ht="19" customHeight="1" spans="1:19">
      <c r="A25" s="14"/>
      <c r="B25" s="14"/>
      <c r="C25" s="14">
        <v>3</v>
      </c>
      <c r="D25" s="14">
        <v>8300</v>
      </c>
      <c r="E25" s="14">
        <v>120</v>
      </c>
      <c r="F25" s="14">
        <v>60</v>
      </c>
      <c r="G25" s="14">
        <v>72</v>
      </c>
      <c r="H25" s="14">
        <v>0.46</v>
      </c>
      <c r="I25" s="14"/>
      <c r="K25" s="14"/>
      <c r="L25" s="14"/>
      <c r="M25" s="14">
        <v>3</v>
      </c>
      <c r="N25" s="14">
        <v>9433</v>
      </c>
      <c r="O25" s="14">
        <v>185</v>
      </c>
      <c r="P25" s="14">
        <v>61</v>
      </c>
      <c r="Q25" s="14">
        <v>76</v>
      </c>
      <c r="R25" s="14">
        <v>0.79</v>
      </c>
      <c r="S25" s="14"/>
    </row>
    <row r="26" ht="19" customHeight="1" spans="1:19">
      <c r="A26" s="14"/>
      <c r="B26" s="14"/>
      <c r="C26" s="14">
        <v>4</v>
      </c>
      <c r="D26" s="14">
        <v>9300</v>
      </c>
      <c r="E26" s="14">
        <v>110</v>
      </c>
      <c r="F26" s="14">
        <v>60</v>
      </c>
      <c r="G26" s="14">
        <v>72</v>
      </c>
      <c r="H26" s="14">
        <v>0.47</v>
      </c>
      <c r="I26" s="14"/>
      <c r="K26" s="14"/>
      <c r="L26" s="14"/>
      <c r="M26" s="14">
        <v>4</v>
      </c>
      <c r="N26" s="14">
        <v>10600</v>
      </c>
      <c r="O26" s="14">
        <v>155</v>
      </c>
      <c r="P26" s="14">
        <v>59</v>
      </c>
      <c r="Q26" s="14">
        <v>75</v>
      </c>
      <c r="R26" s="14">
        <v>0.77</v>
      </c>
      <c r="S26" s="14"/>
    </row>
  </sheetData>
  <mergeCells count="38">
    <mergeCell ref="A1:I1"/>
    <mergeCell ref="K1:S1"/>
    <mergeCell ref="A3:A6"/>
    <mergeCell ref="A7:A10"/>
    <mergeCell ref="A11:A14"/>
    <mergeCell ref="A15:A18"/>
    <mergeCell ref="A19:A22"/>
    <mergeCell ref="A23:A26"/>
    <mergeCell ref="B3:B6"/>
    <mergeCell ref="B7:B10"/>
    <mergeCell ref="B11:B14"/>
    <mergeCell ref="B15:B18"/>
    <mergeCell ref="B19:B22"/>
    <mergeCell ref="B23:B26"/>
    <mergeCell ref="I3:I6"/>
    <mergeCell ref="I7:I10"/>
    <mergeCell ref="I11:I14"/>
    <mergeCell ref="I15:I18"/>
    <mergeCell ref="I19:I22"/>
    <mergeCell ref="I23:I26"/>
    <mergeCell ref="K3:K6"/>
    <mergeCell ref="K7:K10"/>
    <mergeCell ref="K11:K14"/>
    <mergeCell ref="K15:K18"/>
    <mergeCell ref="K19:K22"/>
    <mergeCell ref="K23:K26"/>
    <mergeCell ref="L3:L6"/>
    <mergeCell ref="L7:L10"/>
    <mergeCell ref="L11:L14"/>
    <mergeCell ref="L15:L18"/>
    <mergeCell ref="L19:L22"/>
    <mergeCell ref="L23:L26"/>
    <mergeCell ref="S3:S6"/>
    <mergeCell ref="S7:S10"/>
    <mergeCell ref="S11:S14"/>
    <mergeCell ref="S15:S18"/>
    <mergeCell ref="S19:S22"/>
    <mergeCell ref="S23:S26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4"/>
  <sheetViews>
    <sheetView zoomScale="85" zoomScaleNormal="85" workbookViewId="0">
      <selection activeCell="K1" sqref="K$1:S$1048576"/>
    </sheetView>
  </sheetViews>
  <sheetFormatPr defaultColWidth="9" defaultRowHeight="16.5"/>
  <cols>
    <col min="1" max="2" width="9" style="8"/>
    <col min="3" max="3" width="6.75" style="8" customWidth="1"/>
    <col min="4" max="4" width="12.625" style="8"/>
    <col min="5" max="5" width="9" style="8"/>
    <col min="6" max="6" width="9.55833333333333" style="8" customWidth="1"/>
    <col min="7" max="9" width="9" style="8"/>
    <col min="10" max="10" width="7.5" style="8" customWidth="1"/>
    <col min="11" max="12" width="9" style="8"/>
    <col min="13" max="13" width="6.75" style="8" customWidth="1"/>
    <col min="14" max="14" width="12.625" style="8"/>
    <col min="15" max="15" width="9" style="8"/>
    <col min="16" max="16" width="9.55833333333333" style="8" customWidth="1"/>
    <col min="17" max="16384" width="9" style="8"/>
  </cols>
  <sheetData>
    <row r="1" ht="30" customHeight="1" spans="1:19">
      <c r="A1" s="9" t="s">
        <v>161</v>
      </c>
      <c r="B1" s="10"/>
      <c r="C1" s="10"/>
      <c r="D1" s="10"/>
      <c r="E1" s="10"/>
      <c r="F1" s="10"/>
      <c r="G1" s="10"/>
      <c r="H1" s="10"/>
      <c r="I1" s="15"/>
      <c r="K1" s="9" t="s">
        <v>162</v>
      </c>
      <c r="L1" s="10"/>
      <c r="M1" s="10"/>
      <c r="N1" s="10"/>
      <c r="O1" s="10"/>
      <c r="P1" s="10"/>
      <c r="Q1" s="10"/>
      <c r="R1" s="10"/>
      <c r="S1" s="15"/>
    </row>
    <row r="2" ht="50" customHeight="1" spans="1:19">
      <c r="A2" s="11" t="s">
        <v>144</v>
      </c>
      <c r="B2" s="11" t="s">
        <v>145</v>
      </c>
      <c r="C2" s="11" t="s">
        <v>146</v>
      </c>
      <c r="D2" s="11" t="s">
        <v>147</v>
      </c>
      <c r="E2" s="11" t="s">
        <v>148</v>
      </c>
      <c r="F2" s="11" t="s">
        <v>149</v>
      </c>
      <c r="G2" s="11" t="s">
        <v>150</v>
      </c>
      <c r="H2" s="11" t="s">
        <v>151</v>
      </c>
      <c r="I2" s="11" t="s">
        <v>152</v>
      </c>
      <c r="K2" s="11" t="s">
        <v>144</v>
      </c>
      <c r="L2" s="11" t="s">
        <v>145</v>
      </c>
      <c r="M2" s="11" t="s">
        <v>146</v>
      </c>
      <c r="N2" s="11" t="s">
        <v>147</v>
      </c>
      <c r="O2" s="11" t="s">
        <v>148</v>
      </c>
      <c r="P2" s="11" t="s">
        <v>149</v>
      </c>
      <c r="Q2" s="11" t="s">
        <v>150</v>
      </c>
      <c r="R2" s="11" t="s">
        <v>151</v>
      </c>
      <c r="S2" s="11" t="s">
        <v>152</v>
      </c>
    </row>
    <row r="3" ht="19" customHeight="1" spans="1:19">
      <c r="A3" s="12">
        <v>25</v>
      </c>
      <c r="B3" s="12">
        <v>2900</v>
      </c>
      <c r="C3" s="12">
        <v>1</v>
      </c>
      <c r="D3" s="12">
        <v>7000</v>
      </c>
      <c r="E3" s="12">
        <v>680</v>
      </c>
      <c r="F3" s="12">
        <v>43</v>
      </c>
      <c r="G3" s="12">
        <v>87</v>
      </c>
      <c r="H3" s="12">
        <v>3.07</v>
      </c>
      <c r="I3" s="12">
        <v>4</v>
      </c>
      <c r="K3" s="12">
        <v>25</v>
      </c>
      <c r="L3" s="12">
        <v>2930</v>
      </c>
      <c r="M3" s="12">
        <v>1</v>
      </c>
      <c r="N3" s="12">
        <v>6000</v>
      </c>
      <c r="O3" s="12">
        <v>850</v>
      </c>
      <c r="P3" s="12">
        <v>40</v>
      </c>
      <c r="Q3" s="12">
        <v>91</v>
      </c>
      <c r="R3" s="12">
        <v>3.54</v>
      </c>
      <c r="S3" s="12">
        <v>5.5</v>
      </c>
    </row>
    <row r="4" ht="19" customHeight="1" spans="1:19">
      <c r="A4" s="13"/>
      <c r="B4" s="13"/>
      <c r="C4" s="13">
        <v>2</v>
      </c>
      <c r="D4" s="13">
        <v>8933</v>
      </c>
      <c r="E4" s="13">
        <v>610</v>
      </c>
      <c r="F4" s="13">
        <v>50</v>
      </c>
      <c r="G4" s="13">
        <v>87</v>
      </c>
      <c r="H4" s="13">
        <v>3.03</v>
      </c>
      <c r="I4" s="13"/>
      <c r="K4" s="13"/>
      <c r="L4" s="13"/>
      <c r="M4" s="13">
        <v>2</v>
      </c>
      <c r="N4" s="13">
        <v>7800</v>
      </c>
      <c r="O4" s="13">
        <v>760</v>
      </c>
      <c r="P4" s="13">
        <v>44</v>
      </c>
      <c r="Q4" s="13">
        <v>90</v>
      </c>
      <c r="R4" s="13">
        <v>3.74</v>
      </c>
      <c r="S4" s="13"/>
    </row>
    <row r="5" ht="19" customHeight="1" spans="1:19">
      <c r="A5" s="13"/>
      <c r="B5" s="13"/>
      <c r="C5" s="13">
        <v>3</v>
      </c>
      <c r="D5" s="13">
        <v>10867</v>
      </c>
      <c r="E5" s="13">
        <v>460</v>
      </c>
      <c r="F5" s="13">
        <v>51</v>
      </c>
      <c r="G5" s="13">
        <v>85</v>
      </c>
      <c r="H5" s="13">
        <v>2.72</v>
      </c>
      <c r="I5" s="13"/>
      <c r="K5" s="13"/>
      <c r="L5" s="13"/>
      <c r="M5" s="13">
        <v>3</v>
      </c>
      <c r="N5" s="13">
        <v>9600</v>
      </c>
      <c r="O5" s="13">
        <v>610</v>
      </c>
      <c r="P5" s="13">
        <v>45</v>
      </c>
      <c r="Q5" s="13">
        <v>89</v>
      </c>
      <c r="R5" s="13">
        <v>3.61</v>
      </c>
      <c r="S5" s="13"/>
    </row>
    <row r="6" ht="19" customHeight="1" spans="1:19">
      <c r="A6" s="13"/>
      <c r="B6" s="13"/>
      <c r="C6" s="13">
        <v>4</v>
      </c>
      <c r="D6" s="13">
        <v>12800</v>
      </c>
      <c r="E6" s="13">
        <v>295</v>
      </c>
      <c r="F6" s="13">
        <v>42</v>
      </c>
      <c r="G6" s="13">
        <v>81</v>
      </c>
      <c r="H6" s="13">
        <v>2.5</v>
      </c>
      <c r="I6" s="13"/>
      <c r="K6" s="13"/>
      <c r="L6" s="13"/>
      <c r="M6" s="13">
        <v>4</v>
      </c>
      <c r="N6" s="13">
        <v>11400</v>
      </c>
      <c r="O6" s="13">
        <v>350</v>
      </c>
      <c r="P6" s="13">
        <v>38</v>
      </c>
      <c r="Q6" s="13">
        <v>87</v>
      </c>
      <c r="R6" s="13">
        <v>2.92</v>
      </c>
      <c r="S6" s="13"/>
    </row>
    <row r="7" ht="19" customHeight="1" spans="1:19">
      <c r="A7" s="13"/>
      <c r="B7" s="13">
        <v>1400</v>
      </c>
      <c r="C7" s="13">
        <v>1</v>
      </c>
      <c r="D7" s="13">
        <v>3500</v>
      </c>
      <c r="E7" s="13">
        <v>170</v>
      </c>
      <c r="F7" s="13">
        <v>43</v>
      </c>
      <c r="G7" s="13">
        <v>73</v>
      </c>
      <c r="H7" s="13">
        <v>0.38</v>
      </c>
      <c r="I7" s="13">
        <v>0.55</v>
      </c>
      <c r="K7" s="13"/>
      <c r="L7" s="13">
        <v>1400</v>
      </c>
      <c r="M7" s="13">
        <v>1</v>
      </c>
      <c r="N7" s="13">
        <v>3000</v>
      </c>
      <c r="O7" s="13">
        <v>213</v>
      </c>
      <c r="P7" s="13">
        <v>40</v>
      </c>
      <c r="Q7" s="13">
        <v>75</v>
      </c>
      <c r="R7" s="13">
        <v>0.44</v>
      </c>
      <c r="S7" s="13">
        <v>0.75</v>
      </c>
    </row>
    <row r="8" ht="19" customHeight="1" spans="1:19">
      <c r="A8" s="13"/>
      <c r="B8" s="13"/>
      <c r="C8" s="13">
        <v>2</v>
      </c>
      <c r="D8" s="13">
        <v>4467</v>
      </c>
      <c r="E8" s="13">
        <v>153</v>
      </c>
      <c r="F8" s="13">
        <v>50</v>
      </c>
      <c r="G8" s="13">
        <v>73</v>
      </c>
      <c r="H8" s="13">
        <v>0.38</v>
      </c>
      <c r="I8" s="13"/>
      <c r="K8" s="13"/>
      <c r="L8" s="13"/>
      <c r="M8" s="13">
        <v>2</v>
      </c>
      <c r="N8" s="13">
        <v>3900</v>
      </c>
      <c r="O8" s="13">
        <v>190</v>
      </c>
      <c r="P8" s="13">
        <v>44</v>
      </c>
      <c r="Q8" s="13">
        <v>74</v>
      </c>
      <c r="R8" s="13">
        <v>0.47</v>
      </c>
      <c r="S8" s="13"/>
    </row>
    <row r="9" ht="19" customHeight="1" spans="1:19">
      <c r="A9" s="13"/>
      <c r="B9" s="13"/>
      <c r="C9" s="13">
        <v>3</v>
      </c>
      <c r="D9" s="13">
        <v>5434</v>
      </c>
      <c r="E9" s="13">
        <v>115</v>
      </c>
      <c r="F9" s="13">
        <v>51</v>
      </c>
      <c r="G9" s="13">
        <v>70</v>
      </c>
      <c r="H9" s="13">
        <v>0.34</v>
      </c>
      <c r="I9" s="13"/>
      <c r="K9" s="13"/>
      <c r="L9" s="13"/>
      <c r="M9" s="13">
        <v>3</v>
      </c>
      <c r="N9" s="13">
        <v>4800</v>
      </c>
      <c r="O9" s="13">
        <v>153</v>
      </c>
      <c r="P9" s="13">
        <v>45</v>
      </c>
      <c r="Q9" s="13">
        <v>73</v>
      </c>
      <c r="R9" s="13">
        <v>0.45</v>
      </c>
      <c r="S9" s="13"/>
    </row>
    <row r="10" ht="19" customHeight="1" spans="1:19">
      <c r="A10" s="13"/>
      <c r="B10" s="13"/>
      <c r="C10" s="13">
        <v>4</v>
      </c>
      <c r="D10" s="13">
        <v>6400</v>
      </c>
      <c r="E10" s="13">
        <v>74</v>
      </c>
      <c r="F10" s="13">
        <v>42</v>
      </c>
      <c r="G10" s="13">
        <v>68</v>
      </c>
      <c r="H10" s="13">
        <v>0.31</v>
      </c>
      <c r="I10" s="13"/>
      <c r="K10" s="13"/>
      <c r="L10" s="13"/>
      <c r="M10" s="13">
        <v>4</v>
      </c>
      <c r="N10" s="13">
        <v>5700</v>
      </c>
      <c r="O10" s="13">
        <v>88</v>
      </c>
      <c r="P10" s="13">
        <v>38</v>
      </c>
      <c r="Q10" s="13">
        <v>70</v>
      </c>
      <c r="R10" s="13">
        <v>0.37</v>
      </c>
      <c r="S10" s="13"/>
    </row>
    <row r="11" ht="19" customHeight="1" spans="1:19">
      <c r="A11" s="14">
        <v>30</v>
      </c>
      <c r="B11" s="14">
        <v>2930</v>
      </c>
      <c r="C11" s="14">
        <v>1</v>
      </c>
      <c r="D11" s="14">
        <v>9000</v>
      </c>
      <c r="E11" s="14">
        <v>780</v>
      </c>
      <c r="F11" s="14">
        <v>41</v>
      </c>
      <c r="G11" s="14">
        <v>89</v>
      </c>
      <c r="H11" s="14">
        <v>4.76</v>
      </c>
      <c r="I11" s="14">
        <v>5.5</v>
      </c>
      <c r="K11" s="14">
        <v>30</v>
      </c>
      <c r="L11" s="14">
        <v>2930</v>
      </c>
      <c r="M11" s="14">
        <v>1</v>
      </c>
      <c r="N11" s="14">
        <v>8600</v>
      </c>
      <c r="O11" s="14">
        <v>850</v>
      </c>
      <c r="P11" s="14">
        <v>41</v>
      </c>
      <c r="Q11" s="14">
        <v>91</v>
      </c>
      <c r="R11" s="14">
        <v>4.95</v>
      </c>
      <c r="S11" s="14">
        <v>7.5</v>
      </c>
    </row>
    <row r="12" ht="19" customHeight="1" spans="1:19">
      <c r="A12" s="14"/>
      <c r="B12" s="14"/>
      <c r="C12" s="14">
        <v>2</v>
      </c>
      <c r="D12" s="14">
        <v>11000</v>
      </c>
      <c r="E12" s="14">
        <v>720</v>
      </c>
      <c r="F12" s="14">
        <v>47</v>
      </c>
      <c r="G12" s="14">
        <v>89</v>
      </c>
      <c r="H12" s="14">
        <v>4.68</v>
      </c>
      <c r="I12" s="14"/>
      <c r="K12" s="14"/>
      <c r="L12" s="14"/>
      <c r="M12" s="14">
        <v>2</v>
      </c>
      <c r="N12" s="14">
        <v>10400</v>
      </c>
      <c r="O12" s="14">
        <v>800</v>
      </c>
      <c r="P12" s="14">
        <v>44</v>
      </c>
      <c r="Q12" s="14">
        <v>91</v>
      </c>
      <c r="R12" s="14">
        <v>5.25</v>
      </c>
      <c r="S12" s="14"/>
    </row>
    <row r="13" ht="19" customHeight="1" spans="1:19">
      <c r="A13" s="14"/>
      <c r="B13" s="14"/>
      <c r="C13" s="14">
        <v>3</v>
      </c>
      <c r="D13" s="14">
        <v>13000</v>
      </c>
      <c r="E13" s="14">
        <v>620</v>
      </c>
      <c r="F13" s="14">
        <v>49</v>
      </c>
      <c r="G13" s="14">
        <v>87</v>
      </c>
      <c r="H13" s="14">
        <v>4.57</v>
      </c>
      <c r="I13" s="14"/>
      <c r="K13" s="14"/>
      <c r="L13" s="14"/>
      <c r="M13" s="14">
        <v>3</v>
      </c>
      <c r="N13" s="14">
        <v>12200</v>
      </c>
      <c r="O13" s="14">
        <v>670</v>
      </c>
      <c r="P13" s="14">
        <v>44</v>
      </c>
      <c r="Q13" s="14">
        <v>90</v>
      </c>
      <c r="R13" s="14">
        <v>5.16</v>
      </c>
      <c r="S13" s="14"/>
    </row>
    <row r="14" ht="19" customHeight="1" spans="1:19">
      <c r="A14" s="14"/>
      <c r="B14" s="14"/>
      <c r="C14" s="14">
        <v>4</v>
      </c>
      <c r="D14" s="14">
        <v>15000</v>
      </c>
      <c r="E14" s="14">
        <v>385</v>
      </c>
      <c r="F14" s="14">
        <v>46</v>
      </c>
      <c r="G14" s="14">
        <v>84</v>
      </c>
      <c r="H14" s="14">
        <v>3.49</v>
      </c>
      <c r="I14" s="14"/>
      <c r="K14" s="14"/>
      <c r="L14" s="14"/>
      <c r="M14" s="14">
        <v>4</v>
      </c>
      <c r="N14" s="14">
        <v>14000</v>
      </c>
      <c r="O14" s="14">
        <v>450</v>
      </c>
      <c r="P14" s="14">
        <v>42</v>
      </c>
      <c r="Q14" s="14">
        <v>88</v>
      </c>
      <c r="R14" s="14">
        <v>4.17</v>
      </c>
      <c r="S14" s="14"/>
    </row>
    <row r="15" ht="19" customHeight="1" spans="1:19">
      <c r="A15" s="14"/>
      <c r="B15" s="14">
        <v>1400</v>
      </c>
      <c r="C15" s="14">
        <v>1</v>
      </c>
      <c r="D15" s="14">
        <v>4500</v>
      </c>
      <c r="E15" s="14">
        <v>195</v>
      </c>
      <c r="F15" s="14">
        <v>41</v>
      </c>
      <c r="G15" s="14">
        <v>75</v>
      </c>
      <c r="H15" s="14">
        <v>0.59</v>
      </c>
      <c r="I15" s="14">
        <v>0.75</v>
      </c>
      <c r="K15" s="14"/>
      <c r="L15" s="14">
        <v>1400</v>
      </c>
      <c r="M15" s="14">
        <v>1</v>
      </c>
      <c r="N15" s="14">
        <v>4300</v>
      </c>
      <c r="O15" s="14">
        <v>213</v>
      </c>
      <c r="P15" s="14">
        <v>41</v>
      </c>
      <c r="Q15" s="14">
        <v>75</v>
      </c>
      <c r="R15" s="14">
        <v>0.62</v>
      </c>
      <c r="S15" s="14">
        <v>0.75</v>
      </c>
    </row>
    <row r="16" ht="19" customHeight="1" spans="1:19">
      <c r="A16" s="14"/>
      <c r="B16" s="14"/>
      <c r="C16" s="14">
        <v>2</v>
      </c>
      <c r="D16" s="14">
        <v>5500</v>
      </c>
      <c r="E16" s="14">
        <v>180</v>
      </c>
      <c r="F16" s="14">
        <v>47</v>
      </c>
      <c r="G16" s="14">
        <v>74</v>
      </c>
      <c r="H16" s="14">
        <v>0.59</v>
      </c>
      <c r="I16" s="14"/>
      <c r="K16" s="14"/>
      <c r="L16" s="14"/>
      <c r="M16" s="14">
        <v>2</v>
      </c>
      <c r="N16" s="14">
        <v>5200</v>
      </c>
      <c r="O16" s="14">
        <v>200</v>
      </c>
      <c r="P16" s="14">
        <v>44</v>
      </c>
      <c r="Q16" s="14">
        <v>75</v>
      </c>
      <c r="R16" s="14">
        <v>0.66</v>
      </c>
      <c r="S16" s="14"/>
    </row>
    <row r="17" ht="19" customHeight="1" spans="1:19">
      <c r="A17" s="14"/>
      <c r="B17" s="14"/>
      <c r="C17" s="14">
        <v>3</v>
      </c>
      <c r="D17" s="14">
        <v>6500</v>
      </c>
      <c r="E17" s="14">
        <v>155</v>
      </c>
      <c r="F17" s="14">
        <v>49</v>
      </c>
      <c r="G17" s="14">
        <v>73</v>
      </c>
      <c r="H17" s="14">
        <v>0.57</v>
      </c>
      <c r="I17" s="14"/>
      <c r="K17" s="14"/>
      <c r="L17" s="14"/>
      <c r="M17" s="14">
        <v>3</v>
      </c>
      <c r="N17" s="14">
        <v>6100</v>
      </c>
      <c r="O17" s="14">
        <v>168</v>
      </c>
      <c r="P17" s="14">
        <v>44</v>
      </c>
      <c r="Q17" s="14">
        <v>74</v>
      </c>
      <c r="R17" s="14">
        <v>0.65</v>
      </c>
      <c r="S17" s="14"/>
    </row>
    <row r="18" ht="19" customHeight="1" spans="1:19">
      <c r="A18" s="14"/>
      <c r="B18" s="14"/>
      <c r="C18" s="14">
        <v>4</v>
      </c>
      <c r="D18" s="14">
        <v>7500</v>
      </c>
      <c r="E18" s="14">
        <v>96</v>
      </c>
      <c r="F18" s="14">
        <v>46</v>
      </c>
      <c r="G18" s="14">
        <v>71</v>
      </c>
      <c r="H18" s="14">
        <v>0.43</v>
      </c>
      <c r="I18" s="14"/>
      <c r="K18" s="14"/>
      <c r="L18" s="14"/>
      <c r="M18" s="14">
        <v>4</v>
      </c>
      <c r="N18" s="14">
        <v>7000</v>
      </c>
      <c r="O18" s="14">
        <v>113</v>
      </c>
      <c r="P18" s="14">
        <v>42</v>
      </c>
      <c r="Q18" s="14">
        <v>72</v>
      </c>
      <c r="R18" s="14">
        <v>0.52</v>
      </c>
      <c r="S18" s="14"/>
    </row>
    <row r="19" ht="19" customHeight="1" spans="1:19">
      <c r="A19" s="13">
        <v>35</v>
      </c>
      <c r="B19" s="13">
        <v>2930</v>
      </c>
      <c r="C19" s="13">
        <v>1</v>
      </c>
      <c r="D19" s="13">
        <v>10000</v>
      </c>
      <c r="E19" s="13">
        <v>800</v>
      </c>
      <c r="F19" s="13">
        <v>42</v>
      </c>
      <c r="G19" s="13">
        <v>90</v>
      </c>
      <c r="H19" s="13">
        <v>5.29</v>
      </c>
      <c r="I19" s="13">
        <v>7.5</v>
      </c>
      <c r="K19" s="13">
        <v>35</v>
      </c>
      <c r="L19" s="13">
        <v>2930</v>
      </c>
      <c r="M19" s="13">
        <v>1</v>
      </c>
      <c r="N19" s="13">
        <v>10000</v>
      </c>
      <c r="O19" s="13">
        <v>860</v>
      </c>
      <c r="P19" s="13">
        <v>44</v>
      </c>
      <c r="Q19" s="13">
        <v>92</v>
      </c>
      <c r="R19" s="13">
        <v>5.43</v>
      </c>
      <c r="S19" s="13">
        <v>7.5</v>
      </c>
    </row>
    <row r="20" ht="19" customHeight="1" spans="1:19">
      <c r="A20" s="13"/>
      <c r="B20" s="13"/>
      <c r="C20" s="13">
        <v>2</v>
      </c>
      <c r="D20" s="13">
        <v>12333</v>
      </c>
      <c r="E20" s="13">
        <v>750</v>
      </c>
      <c r="F20" s="13">
        <v>46</v>
      </c>
      <c r="G20" s="13">
        <v>90</v>
      </c>
      <c r="H20" s="13">
        <v>5.59</v>
      </c>
      <c r="I20" s="13"/>
      <c r="K20" s="13"/>
      <c r="L20" s="13"/>
      <c r="M20" s="13">
        <v>2</v>
      </c>
      <c r="N20" s="13">
        <v>12100</v>
      </c>
      <c r="O20" s="13">
        <v>800</v>
      </c>
      <c r="P20" s="13">
        <v>47</v>
      </c>
      <c r="Q20" s="13">
        <v>92</v>
      </c>
      <c r="R20" s="13">
        <v>5.72</v>
      </c>
      <c r="S20" s="13"/>
    </row>
    <row r="21" ht="19" customHeight="1" spans="1:19">
      <c r="A21" s="13"/>
      <c r="B21" s="13"/>
      <c r="C21" s="13">
        <v>3</v>
      </c>
      <c r="D21" s="13">
        <v>14667</v>
      </c>
      <c r="E21" s="13">
        <v>680</v>
      </c>
      <c r="F21" s="13">
        <v>49</v>
      </c>
      <c r="G21" s="13">
        <v>89</v>
      </c>
      <c r="H21" s="13">
        <v>5.65</v>
      </c>
      <c r="I21" s="13"/>
      <c r="K21" s="13"/>
      <c r="L21" s="13"/>
      <c r="M21" s="13">
        <v>3</v>
      </c>
      <c r="N21" s="13">
        <v>14200</v>
      </c>
      <c r="O21" s="13">
        <v>700</v>
      </c>
      <c r="P21" s="13">
        <v>48</v>
      </c>
      <c r="Q21" s="13">
        <v>91</v>
      </c>
      <c r="R21" s="13">
        <v>5.75</v>
      </c>
      <c r="S21" s="13"/>
    </row>
    <row r="22" ht="19" customHeight="1" spans="1:19">
      <c r="A22" s="13"/>
      <c r="B22" s="13"/>
      <c r="C22" s="13">
        <v>4</v>
      </c>
      <c r="D22" s="13">
        <v>17000</v>
      </c>
      <c r="E22" s="13">
        <v>510</v>
      </c>
      <c r="F22" s="13">
        <v>47</v>
      </c>
      <c r="G22" s="13">
        <v>87</v>
      </c>
      <c r="H22" s="13">
        <v>5.12</v>
      </c>
      <c r="I22" s="13"/>
      <c r="K22" s="13"/>
      <c r="L22" s="13"/>
      <c r="M22" s="13">
        <v>4</v>
      </c>
      <c r="N22" s="13">
        <v>16300</v>
      </c>
      <c r="O22" s="13">
        <v>530</v>
      </c>
      <c r="P22" s="13">
        <v>45</v>
      </c>
      <c r="Q22" s="13">
        <v>89</v>
      </c>
      <c r="R22" s="13">
        <v>5.33</v>
      </c>
      <c r="S22" s="13"/>
    </row>
    <row r="23" ht="19" customHeight="1" spans="1:19">
      <c r="A23" s="13"/>
      <c r="B23" s="13">
        <v>1400</v>
      </c>
      <c r="C23" s="13">
        <v>1</v>
      </c>
      <c r="D23" s="13">
        <v>5000</v>
      </c>
      <c r="E23" s="13">
        <v>200</v>
      </c>
      <c r="F23" s="13">
        <v>42</v>
      </c>
      <c r="G23" s="13">
        <v>76</v>
      </c>
      <c r="H23" s="13">
        <v>0.66</v>
      </c>
      <c r="I23" s="13">
        <v>1.1</v>
      </c>
      <c r="K23" s="13"/>
      <c r="L23" s="13">
        <v>1400</v>
      </c>
      <c r="M23" s="13">
        <v>1</v>
      </c>
      <c r="N23" s="13">
        <v>5000</v>
      </c>
      <c r="O23" s="13">
        <v>215</v>
      </c>
      <c r="P23" s="13">
        <v>44</v>
      </c>
      <c r="Q23" s="13">
        <v>76</v>
      </c>
      <c r="R23" s="13">
        <v>0.68</v>
      </c>
      <c r="S23" s="13">
        <v>1.1</v>
      </c>
    </row>
    <row r="24" ht="19" customHeight="1" spans="1:19">
      <c r="A24" s="13"/>
      <c r="B24" s="13"/>
      <c r="C24" s="13">
        <v>2</v>
      </c>
      <c r="D24" s="13">
        <v>6167</v>
      </c>
      <c r="E24" s="13">
        <v>188</v>
      </c>
      <c r="F24" s="13">
        <v>46</v>
      </c>
      <c r="G24" s="13">
        <v>75</v>
      </c>
      <c r="H24" s="13">
        <v>0.7</v>
      </c>
      <c r="I24" s="13"/>
      <c r="K24" s="13"/>
      <c r="L24" s="13"/>
      <c r="M24" s="13">
        <v>2</v>
      </c>
      <c r="N24" s="13">
        <v>6050</v>
      </c>
      <c r="O24" s="13">
        <v>200</v>
      </c>
      <c r="P24" s="13">
        <v>47</v>
      </c>
      <c r="Q24" s="13">
        <v>76</v>
      </c>
      <c r="R24" s="13">
        <v>0.72</v>
      </c>
      <c r="S24" s="13"/>
    </row>
    <row r="25" ht="19" customHeight="1" spans="1:19">
      <c r="A25" s="13"/>
      <c r="B25" s="13"/>
      <c r="C25" s="13">
        <v>3</v>
      </c>
      <c r="D25" s="13">
        <v>7334</v>
      </c>
      <c r="E25" s="13">
        <v>170</v>
      </c>
      <c r="F25" s="13">
        <v>49</v>
      </c>
      <c r="G25" s="13">
        <v>74</v>
      </c>
      <c r="H25" s="13">
        <v>0.71</v>
      </c>
      <c r="I25" s="13"/>
      <c r="K25" s="13"/>
      <c r="L25" s="13"/>
      <c r="M25" s="13">
        <v>3</v>
      </c>
      <c r="N25" s="13">
        <v>7100</v>
      </c>
      <c r="O25" s="13">
        <v>175</v>
      </c>
      <c r="P25" s="13">
        <v>48</v>
      </c>
      <c r="Q25" s="13">
        <v>75</v>
      </c>
      <c r="R25" s="13">
        <v>0.72</v>
      </c>
      <c r="S25" s="13"/>
    </row>
    <row r="26" ht="19" customHeight="1" spans="1:19">
      <c r="A26" s="13"/>
      <c r="B26" s="13"/>
      <c r="C26" s="13">
        <v>4</v>
      </c>
      <c r="D26" s="13">
        <v>8500</v>
      </c>
      <c r="E26" s="13">
        <v>128</v>
      </c>
      <c r="F26" s="13">
        <v>47</v>
      </c>
      <c r="G26" s="13">
        <v>72</v>
      </c>
      <c r="H26" s="13">
        <v>0.64</v>
      </c>
      <c r="I26" s="13"/>
      <c r="K26" s="13"/>
      <c r="L26" s="13"/>
      <c r="M26" s="13">
        <v>4</v>
      </c>
      <c r="N26" s="13">
        <v>8150</v>
      </c>
      <c r="O26" s="13">
        <v>133</v>
      </c>
      <c r="P26" s="13">
        <v>45</v>
      </c>
      <c r="Q26" s="13">
        <v>73</v>
      </c>
      <c r="R26" s="13">
        <v>0.67</v>
      </c>
      <c r="S26" s="13"/>
    </row>
    <row r="27" ht="19" customHeight="1" spans="1:19">
      <c r="A27" s="14">
        <v>40</v>
      </c>
      <c r="B27" s="14">
        <v>2930</v>
      </c>
      <c r="C27" s="14">
        <v>1</v>
      </c>
      <c r="D27" s="14">
        <v>12000</v>
      </c>
      <c r="E27" s="14">
        <v>850</v>
      </c>
      <c r="F27" s="14">
        <v>44</v>
      </c>
      <c r="G27" s="14">
        <v>91</v>
      </c>
      <c r="H27" s="14">
        <v>6.44</v>
      </c>
      <c r="I27" s="14">
        <v>7.5</v>
      </c>
      <c r="K27" s="14">
        <v>37.5</v>
      </c>
      <c r="L27" s="14">
        <v>2900</v>
      </c>
      <c r="M27" s="14">
        <v>1</v>
      </c>
      <c r="N27" s="14">
        <v>11000</v>
      </c>
      <c r="O27" s="14">
        <v>890</v>
      </c>
      <c r="P27" s="14">
        <v>41</v>
      </c>
      <c r="Q27" s="14">
        <v>93</v>
      </c>
      <c r="R27" s="14">
        <v>6.63</v>
      </c>
      <c r="S27" s="14">
        <v>7.5</v>
      </c>
    </row>
    <row r="28" ht="19" customHeight="1" spans="1:19">
      <c r="A28" s="14"/>
      <c r="B28" s="14"/>
      <c r="C28" s="14">
        <v>2</v>
      </c>
      <c r="D28" s="14">
        <v>14333</v>
      </c>
      <c r="E28" s="14">
        <v>800</v>
      </c>
      <c r="F28" s="14">
        <v>47</v>
      </c>
      <c r="G28" s="14">
        <v>91</v>
      </c>
      <c r="H28" s="14">
        <v>6.78</v>
      </c>
      <c r="I28" s="14"/>
      <c r="K28" s="14"/>
      <c r="L28" s="14"/>
      <c r="M28" s="14">
        <v>2</v>
      </c>
      <c r="N28" s="14">
        <v>13000</v>
      </c>
      <c r="O28" s="14">
        <v>820</v>
      </c>
      <c r="P28" s="14">
        <v>46</v>
      </c>
      <c r="Q28" s="14">
        <v>93</v>
      </c>
      <c r="R28" s="14">
        <v>6.44</v>
      </c>
      <c r="S28" s="14"/>
    </row>
    <row r="29" ht="19" customHeight="1" spans="1:19">
      <c r="A29" s="14"/>
      <c r="B29" s="14"/>
      <c r="C29" s="14">
        <v>3</v>
      </c>
      <c r="D29" s="14">
        <v>16667</v>
      </c>
      <c r="E29" s="14">
        <v>700</v>
      </c>
      <c r="F29" s="14">
        <v>50</v>
      </c>
      <c r="G29" s="14">
        <v>90</v>
      </c>
      <c r="H29" s="14">
        <v>6.48</v>
      </c>
      <c r="I29" s="14"/>
      <c r="K29" s="14"/>
      <c r="L29" s="14"/>
      <c r="M29" s="14">
        <v>3</v>
      </c>
      <c r="N29" s="14">
        <v>15000</v>
      </c>
      <c r="O29" s="14">
        <v>780</v>
      </c>
      <c r="P29" s="14">
        <v>48</v>
      </c>
      <c r="Q29" s="14">
        <v>93</v>
      </c>
      <c r="R29" s="14">
        <v>6.77</v>
      </c>
      <c r="S29" s="14"/>
    </row>
    <row r="30" ht="19" customHeight="1" spans="1:19">
      <c r="A30" s="14"/>
      <c r="B30" s="14"/>
      <c r="C30" s="14">
        <v>4</v>
      </c>
      <c r="D30" s="14">
        <v>19000</v>
      </c>
      <c r="E30" s="14">
        <v>580</v>
      </c>
      <c r="F30" s="14">
        <v>48</v>
      </c>
      <c r="G30" s="14">
        <v>88</v>
      </c>
      <c r="H30" s="14">
        <v>6.38</v>
      </c>
      <c r="I30" s="14"/>
      <c r="K30" s="14"/>
      <c r="L30" s="14"/>
      <c r="M30" s="14">
        <v>4</v>
      </c>
      <c r="N30" s="14">
        <v>17000</v>
      </c>
      <c r="O30" s="14">
        <v>600</v>
      </c>
      <c r="P30" s="14">
        <v>48</v>
      </c>
      <c r="Q30" s="14">
        <v>91</v>
      </c>
      <c r="R30" s="14">
        <v>5.9</v>
      </c>
      <c r="S30" s="14"/>
    </row>
    <row r="31" ht="19" customHeight="1" spans="1:19">
      <c r="A31" s="14"/>
      <c r="B31" s="14">
        <v>1400</v>
      </c>
      <c r="C31" s="14">
        <v>1</v>
      </c>
      <c r="D31" s="14">
        <v>6000</v>
      </c>
      <c r="E31" s="14">
        <v>213</v>
      </c>
      <c r="F31" s="14">
        <v>44</v>
      </c>
      <c r="G31" s="14">
        <v>76</v>
      </c>
      <c r="H31" s="14">
        <v>0.81</v>
      </c>
      <c r="I31" s="14">
        <v>1.1</v>
      </c>
      <c r="K31" s="14"/>
      <c r="L31" s="14">
        <v>1400</v>
      </c>
      <c r="M31" s="14">
        <v>1</v>
      </c>
      <c r="N31" s="14">
        <v>5500</v>
      </c>
      <c r="O31" s="14">
        <v>223</v>
      </c>
      <c r="P31" s="14">
        <v>41</v>
      </c>
      <c r="Q31" s="14">
        <v>77</v>
      </c>
      <c r="R31" s="14">
        <v>0.83</v>
      </c>
      <c r="S31" s="14">
        <v>1.1</v>
      </c>
    </row>
    <row r="32" ht="19" customHeight="1" spans="1:19">
      <c r="A32" s="14"/>
      <c r="B32" s="14"/>
      <c r="C32" s="14">
        <v>2</v>
      </c>
      <c r="D32" s="14">
        <v>7167</v>
      </c>
      <c r="E32" s="14">
        <v>200</v>
      </c>
      <c r="F32" s="14">
        <v>47</v>
      </c>
      <c r="G32" s="14">
        <v>76</v>
      </c>
      <c r="H32" s="14">
        <v>0.85</v>
      </c>
      <c r="I32" s="14"/>
      <c r="K32" s="14"/>
      <c r="L32" s="14"/>
      <c r="M32" s="14">
        <v>2</v>
      </c>
      <c r="N32" s="14">
        <v>6500</v>
      </c>
      <c r="O32" s="14">
        <v>205</v>
      </c>
      <c r="P32" s="14">
        <v>46</v>
      </c>
      <c r="Q32" s="14">
        <v>77</v>
      </c>
      <c r="R32" s="14">
        <v>0.8</v>
      </c>
      <c r="S32" s="14"/>
    </row>
    <row r="33" ht="19" customHeight="1" spans="1:19">
      <c r="A33" s="14"/>
      <c r="B33" s="14"/>
      <c r="C33" s="14">
        <v>3</v>
      </c>
      <c r="D33" s="14">
        <v>8334</v>
      </c>
      <c r="E33" s="14">
        <v>175</v>
      </c>
      <c r="F33" s="14">
        <v>50</v>
      </c>
      <c r="G33" s="14">
        <v>75</v>
      </c>
      <c r="H33" s="14">
        <v>0.81</v>
      </c>
      <c r="I33" s="14"/>
      <c r="K33" s="14"/>
      <c r="L33" s="14"/>
      <c r="M33" s="14">
        <v>3</v>
      </c>
      <c r="N33" s="14">
        <v>7500</v>
      </c>
      <c r="O33" s="14">
        <v>195</v>
      </c>
      <c r="P33" s="14">
        <v>48</v>
      </c>
      <c r="Q33" s="14">
        <v>76</v>
      </c>
      <c r="R33" s="14">
        <v>0.85</v>
      </c>
      <c r="S33" s="14"/>
    </row>
    <row r="34" ht="19" customHeight="1" spans="1:19">
      <c r="A34" s="14"/>
      <c r="B34" s="14"/>
      <c r="C34" s="14">
        <v>4</v>
      </c>
      <c r="D34" s="14">
        <v>9500</v>
      </c>
      <c r="E34" s="14">
        <v>145</v>
      </c>
      <c r="F34" s="14">
        <v>48</v>
      </c>
      <c r="G34" s="14">
        <v>74</v>
      </c>
      <c r="H34" s="14">
        <v>0.8</v>
      </c>
      <c r="I34" s="14"/>
      <c r="K34" s="14"/>
      <c r="L34" s="14"/>
      <c r="M34" s="14">
        <v>4</v>
      </c>
      <c r="N34" s="14">
        <v>8500</v>
      </c>
      <c r="O34" s="14">
        <v>150</v>
      </c>
      <c r="P34" s="14">
        <v>48</v>
      </c>
      <c r="Q34" s="14">
        <v>75</v>
      </c>
      <c r="R34" s="14">
        <v>0.74</v>
      </c>
      <c r="S34" s="14"/>
    </row>
  </sheetData>
  <mergeCells count="42">
    <mergeCell ref="A1:I1"/>
    <mergeCell ref="K1:S1"/>
    <mergeCell ref="A3:A10"/>
    <mergeCell ref="A11:A18"/>
    <mergeCell ref="A19:A26"/>
    <mergeCell ref="A27:A34"/>
    <mergeCell ref="B3:B6"/>
    <mergeCell ref="B7:B10"/>
    <mergeCell ref="B11:B14"/>
    <mergeCell ref="B15:B18"/>
    <mergeCell ref="B19:B22"/>
    <mergeCell ref="B23:B26"/>
    <mergeCell ref="B27:B30"/>
    <mergeCell ref="B31:B34"/>
    <mergeCell ref="I3:I6"/>
    <mergeCell ref="I7:I10"/>
    <mergeCell ref="I11:I14"/>
    <mergeCell ref="I15:I18"/>
    <mergeCell ref="I19:I22"/>
    <mergeCell ref="I23:I26"/>
    <mergeCell ref="I27:I30"/>
    <mergeCell ref="I31:I34"/>
    <mergeCell ref="K3:K10"/>
    <mergeCell ref="K11:K18"/>
    <mergeCell ref="K19:K26"/>
    <mergeCell ref="K27:K34"/>
    <mergeCell ref="L3:L6"/>
    <mergeCell ref="L7:L10"/>
    <mergeCell ref="L11:L14"/>
    <mergeCell ref="L15:L18"/>
    <mergeCell ref="L19:L22"/>
    <mergeCell ref="L23:L26"/>
    <mergeCell ref="L27:L30"/>
    <mergeCell ref="L31:L34"/>
    <mergeCell ref="S3:S6"/>
    <mergeCell ref="S7:S10"/>
    <mergeCell ref="S11:S14"/>
    <mergeCell ref="S15:S18"/>
    <mergeCell ref="S19:S22"/>
    <mergeCell ref="S23:S26"/>
    <mergeCell ref="S27:S30"/>
    <mergeCell ref="S31:S3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汇总</vt:lpstr>
      <vt:lpstr>配件单价</vt:lpstr>
      <vt:lpstr>辅助表</vt:lpstr>
      <vt:lpstr>315-134</vt:lpstr>
      <vt:lpstr>355-134</vt:lpstr>
      <vt:lpstr>400-134</vt:lpstr>
      <vt:lpstr>450-134 </vt:lpstr>
      <vt:lpstr>500-134</vt:lpstr>
      <vt:lpstr>500-191&amp;209</vt:lpstr>
      <vt:lpstr>560-134</vt:lpstr>
      <vt:lpstr>560-191&amp;209</vt:lpstr>
      <vt:lpstr>630-134 </vt:lpstr>
      <vt:lpstr>630-290&amp;209 </vt:lpstr>
      <vt:lpstr>710-6&amp;9</vt:lpstr>
      <vt:lpstr>800-6&amp;9&amp;12</vt:lpstr>
      <vt:lpstr>900-290 </vt:lpstr>
      <vt:lpstr>1000-290  </vt:lpstr>
      <vt:lpstr>1120-290 </vt:lpstr>
      <vt:lpstr>1120-384</vt:lpstr>
      <vt:lpstr>1250-384</vt:lpstr>
      <vt:lpstr>汇总（旧）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绿品环保科技</cp:lastModifiedBy>
  <dcterms:created xsi:type="dcterms:W3CDTF">2023-05-12T11:15:00Z</dcterms:created>
  <dcterms:modified xsi:type="dcterms:W3CDTF">2024-09-06T03:23:20Z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9237A15570544BFABFBA9A9153ADFAEC_13</vt:lpwstr>
  </property>
  <property fmtid="{D5CDD505-2E9C-101B-9397-08002B2CF9AE}" pid="4" name="KSOReadingLayout">
    <vt:bool>true</vt:bool>
  </property>
</Properties>
</file>